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tables/table2.xml" ContentType="application/vnd.openxmlformats-officedocument.spreadsheetml.table+xml"/>
  <Override PartName="/xl/comments3.xml" ContentType="application/vnd.openxmlformats-officedocument.spreadsheetml.comments+xml"/>
  <Override PartName="/xl/tables/table3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politoit.sharepoint.com/teams/COLL_BandiRETURN/Documenti condivisi/General/RETURN/Bandi a cascata verso le Imprese/Allegati/"/>
    </mc:Choice>
  </mc:AlternateContent>
  <xr:revisionPtr revIDLastSave="35" documentId="8_{6331B32A-9BB1-465E-B767-DAB8F97166A9}" xr6:coauthVersionLast="47" xr6:coauthVersionMax="47" xr10:uidLastSave="{AFDD3857-0B8C-46DF-A995-D993382C95E4}"/>
  <bookViews>
    <workbookView xWindow="-120" yWindow="-120" windowWidth="29040" windowHeight="15720" xr2:uid="{00000000-000D-0000-FFFF-FFFF00000000}"/>
  </bookViews>
  <sheets>
    <sheet name="All.B - Istruzioni" sheetId="58" r:id="rId1"/>
    <sheet name="Proponente Riepilogo" sheetId="57" r:id="rId2"/>
    <sheet name="P2 Grande Impresa" sheetId="55" r:id="rId3"/>
    <sheet name="P3 Media Impresa " sheetId="54" r:id="rId4"/>
    <sheet name="P4 Picc. Impresa" sheetId="51" r:id="rId5"/>
    <sheet name="Tab 2 - budget per partner" sheetId="4" state="hidden" r:id="rId6"/>
    <sheet name="Ref split (%)" sheetId="2" state="hidden" r:id="rId7"/>
    <sheet name="Ref split (€)" sheetId="5" state="hidden" r:id="rId8"/>
  </sheets>
  <definedNames>
    <definedName name="Soggetti_che_svolgono_prevalentemente_attività_NON_economic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6" i="51" l="1"/>
  <c r="R36" i="51"/>
  <c r="M36" i="51"/>
  <c r="J35" i="51"/>
  <c r="L20" i="51"/>
  <c r="K20" i="51"/>
  <c r="L19" i="51"/>
  <c r="K19" i="51"/>
  <c r="N19" i="51" s="1"/>
  <c r="L18" i="51"/>
  <c r="K18" i="51"/>
  <c r="L10" i="51"/>
  <c r="J10" i="51"/>
  <c r="I10" i="51"/>
  <c r="K10" i="51" s="1"/>
  <c r="N10" i="51" s="1"/>
  <c r="L9" i="51"/>
  <c r="I9" i="51"/>
  <c r="J9" i="51" s="1"/>
  <c r="K9" i="51" s="1"/>
  <c r="N9" i="51" s="1"/>
  <c r="L8" i="51"/>
  <c r="I8" i="51"/>
  <c r="J8" i="51" s="1"/>
  <c r="K8" i="51" s="1"/>
  <c r="L7" i="51"/>
  <c r="I7" i="51"/>
  <c r="J7" i="51" s="1"/>
  <c r="K7" i="51" s="1"/>
  <c r="N7" i="51" s="1"/>
  <c r="L6" i="51"/>
  <c r="J6" i="51"/>
  <c r="I6" i="51"/>
  <c r="K6" i="51" s="1"/>
  <c r="N6" i="51" s="1"/>
  <c r="L5" i="51"/>
  <c r="I5" i="51"/>
  <c r="J5" i="51" s="1"/>
  <c r="L4" i="51"/>
  <c r="I4" i="51"/>
  <c r="J4" i="51" s="1"/>
  <c r="L3" i="51"/>
  <c r="I3" i="51"/>
  <c r="L2" i="51"/>
  <c r="J2" i="51"/>
  <c r="I2" i="51"/>
  <c r="K2" i="51" s="1"/>
  <c r="W36" i="54"/>
  <c r="R36" i="54"/>
  <c r="M36" i="54"/>
  <c r="J35" i="54"/>
  <c r="L20" i="54"/>
  <c r="K20" i="54"/>
  <c r="N19" i="54"/>
  <c r="P19" i="54" s="1"/>
  <c r="L19" i="54"/>
  <c r="K19" i="54"/>
  <c r="L18" i="54"/>
  <c r="K18" i="54"/>
  <c r="N18" i="54" s="1"/>
  <c r="O18" i="54" s="1"/>
  <c r="L10" i="54"/>
  <c r="J10" i="54"/>
  <c r="K10" i="54" s="1"/>
  <c r="N10" i="54" s="1"/>
  <c r="I10" i="54"/>
  <c r="L9" i="54"/>
  <c r="I9" i="54"/>
  <c r="L8" i="54"/>
  <c r="I8" i="54"/>
  <c r="L7" i="54"/>
  <c r="I7" i="54"/>
  <c r="J7" i="54" s="1"/>
  <c r="K7" i="54" s="1"/>
  <c r="N7" i="54" s="1"/>
  <c r="L6" i="54"/>
  <c r="I6" i="54"/>
  <c r="J6" i="54" s="1"/>
  <c r="K6" i="54" s="1"/>
  <c r="N6" i="54" s="1"/>
  <c r="L5" i="54"/>
  <c r="I5" i="54"/>
  <c r="J5" i="54" s="1"/>
  <c r="L4" i="54"/>
  <c r="I4" i="54"/>
  <c r="L3" i="54"/>
  <c r="I3" i="54"/>
  <c r="J3" i="54" s="1"/>
  <c r="K3" i="54" s="1"/>
  <c r="N3" i="54" s="1"/>
  <c r="L2" i="54"/>
  <c r="J2" i="54"/>
  <c r="K2" i="54" s="1"/>
  <c r="I2" i="54"/>
  <c r="K21" i="54" l="1"/>
  <c r="P19" i="51"/>
  <c r="O19" i="51"/>
  <c r="P9" i="51"/>
  <c r="O9" i="51"/>
  <c r="P7" i="51"/>
  <c r="O7" i="51"/>
  <c r="O10" i="51"/>
  <c r="P10" i="51"/>
  <c r="P6" i="51"/>
  <c r="O6" i="51"/>
  <c r="N2" i="51"/>
  <c r="N8" i="51"/>
  <c r="K15" i="51"/>
  <c r="K26" i="51" s="1"/>
  <c r="V36" i="51" s="1"/>
  <c r="K5" i="51"/>
  <c r="J3" i="51"/>
  <c r="K3" i="51" s="1"/>
  <c r="K4" i="51"/>
  <c r="N4" i="51" s="1"/>
  <c r="N20" i="51"/>
  <c r="K21" i="51"/>
  <c r="N18" i="51"/>
  <c r="P6" i="54"/>
  <c r="O6" i="54"/>
  <c r="P10" i="54"/>
  <c r="O10" i="54"/>
  <c r="N2" i="54"/>
  <c r="O3" i="54"/>
  <c r="P3" i="54"/>
  <c r="P7" i="54"/>
  <c r="O7" i="54"/>
  <c r="J4" i="54"/>
  <c r="K4" i="54" s="1"/>
  <c r="N4" i="54" s="1"/>
  <c r="K5" i="54"/>
  <c r="P18" i="54"/>
  <c r="N20" i="54"/>
  <c r="J9" i="54"/>
  <c r="K9" i="54" s="1"/>
  <c r="N9" i="54" s="1"/>
  <c r="J8" i="54"/>
  <c r="K8" i="54" s="1"/>
  <c r="O19" i="54"/>
  <c r="L19" i="55"/>
  <c r="O19" i="55" s="1"/>
  <c r="L20" i="55"/>
  <c r="O20" i="55" s="1"/>
  <c r="L18" i="55"/>
  <c r="O18" i="55" s="1"/>
  <c r="L4" i="55"/>
  <c r="L5" i="55"/>
  <c r="L6" i="55"/>
  <c r="L7" i="55"/>
  <c r="L8" i="55"/>
  <c r="O8" i="55" s="1"/>
  <c r="O15" i="55" s="1"/>
  <c r="L9" i="55"/>
  <c r="O9" i="55" s="1"/>
  <c r="L10" i="55"/>
  <c r="O10" i="55" s="1"/>
  <c r="L3" i="55"/>
  <c r="L2" i="55"/>
  <c r="O26" i="55" l="1"/>
  <c r="Y36" i="55" s="1"/>
  <c r="N3" i="51"/>
  <c r="K13" i="51"/>
  <c r="K24" i="51" s="1"/>
  <c r="K11" i="51"/>
  <c r="K29" i="51" s="1"/>
  <c r="P20" i="51"/>
  <c r="O20" i="51"/>
  <c r="K14" i="51"/>
  <c r="K25" i="51" s="1"/>
  <c r="Q36" i="51" s="1"/>
  <c r="N5" i="51"/>
  <c r="P2" i="51"/>
  <c r="O2" i="51"/>
  <c r="N21" i="51"/>
  <c r="P18" i="51"/>
  <c r="P21" i="51" s="1"/>
  <c r="O18" i="51"/>
  <c r="P4" i="51"/>
  <c r="O4" i="51"/>
  <c r="O8" i="51"/>
  <c r="O15" i="51" s="1"/>
  <c r="N15" i="51"/>
  <c r="N26" i="51" s="1"/>
  <c r="P8" i="51"/>
  <c r="P15" i="51" s="1"/>
  <c r="P26" i="51" s="1"/>
  <c r="X36" i="51" s="1"/>
  <c r="O9" i="54"/>
  <c r="P9" i="54"/>
  <c r="N8" i="54"/>
  <c r="K15" i="54"/>
  <c r="K26" i="54" s="1"/>
  <c r="V36" i="54" s="1"/>
  <c r="P4" i="54"/>
  <c r="O4" i="54"/>
  <c r="O13" i="54" s="1"/>
  <c r="O24" i="54" s="1"/>
  <c r="O36" i="54" s="1"/>
  <c r="K11" i="54"/>
  <c r="K29" i="54" s="1"/>
  <c r="O2" i="54"/>
  <c r="N13" i="54"/>
  <c r="N24" i="54" s="1"/>
  <c r="P2" i="54"/>
  <c r="N5" i="54"/>
  <c r="K14" i="54"/>
  <c r="K25" i="54" s="1"/>
  <c r="Q36" i="54" s="1"/>
  <c r="P20" i="54"/>
  <c r="P21" i="54" s="1"/>
  <c r="O20" i="54"/>
  <c r="K13" i="54"/>
  <c r="K24" i="54" s="1"/>
  <c r="N21" i="54"/>
  <c r="O26" i="51" l="1"/>
  <c r="Y36" i="51" s="1"/>
  <c r="N11" i="54"/>
  <c r="O3" i="51"/>
  <c r="O13" i="51" s="1"/>
  <c r="O24" i="51" s="1"/>
  <c r="P3" i="51"/>
  <c r="P13" i="51" s="1"/>
  <c r="P24" i="51" s="1"/>
  <c r="P5" i="51"/>
  <c r="P14" i="51" s="1"/>
  <c r="P25" i="51" s="1"/>
  <c r="S36" i="51" s="1"/>
  <c r="O5" i="51"/>
  <c r="O14" i="51" s="1"/>
  <c r="O25" i="51" s="1"/>
  <c r="T36" i="51" s="1"/>
  <c r="N14" i="51"/>
  <c r="N25" i="51" s="1"/>
  <c r="N13" i="51"/>
  <c r="N24" i="51" s="1"/>
  <c r="N11" i="51"/>
  <c r="L36" i="51"/>
  <c r="K28" i="51"/>
  <c r="K28" i="54"/>
  <c r="L36" i="54"/>
  <c r="N14" i="54"/>
  <c r="N25" i="54" s="1"/>
  <c r="P5" i="54"/>
  <c r="P14" i="54" s="1"/>
  <c r="P25" i="54" s="1"/>
  <c r="S36" i="54" s="1"/>
  <c r="O5" i="54"/>
  <c r="O14" i="54" s="1"/>
  <c r="O25" i="54" s="1"/>
  <c r="T36" i="54" s="1"/>
  <c r="P13" i="54"/>
  <c r="P24" i="54" s="1"/>
  <c r="N15" i="54"/>
  <c r="N26" i="54" s="1"/>
  <c r="P8" i="54"/>
  <c r="P15" i="54" s="1"/>
  <c r="P26" i="54" s="1"/>
  <c r="X36" i="54" s="1"/>
  <c r="O8" i="54"/>
  <c r="O15" i="54" s="1"/>
  <c r="O26" i="54" s="1"/>
  <c r="B31" i="57"/>
  <c r="A31" i="57"/>
  <c r="O36" i="51" l="1"/>
  <c r="AC36" i="51" s="1"/>
  <c r="O28" i="51"/>
  <c r="Y36" i="54"/>
  <c r="AC36" i="54" s="1"/>
  <c r="O28" i="54"/>
  <c r="P11" i="51"/>
  <c r="N28" i="51"/>
  <c r="AA36" i="51"/>
  <c r="Z36" i="51"/>
  <c r="P28" i="51"/>
  <c r="N36" i="51"/>
  <c r="AB36" i="51" s="1"/>
  <c r="N28" i="54"/>
  <c r="P11" i="54"/>
  <c r="AA36" i="54"/>
  <c r="Z36" i="54"/>
  <c r="P28" i="54"/>
  <c r="N36" i="54"/>
  <c r="AB36" i="54" s="1"/>
  <c r="B21" i="57"/>
  <c r="B18" i="57"/>
  <c r="W36" i="55"/>
  <c r="B24" i="57" s="1"/>
  <c r="R36" i="55"/>
  <c r="M36" i="55"/>
  <c r="J35" i="55"/>
  <c r="C31" i="57" s="1"/>
  <c r="B36" i="57" s="1"/>
  <c r="C36" i="57" s="1"/>
  <c r="K20" i="55"/>
  <c r="K19" i="55"/>
  <c r="K18" i="55"/>
  <c r="I10" i="55"/>
  <c r="I9" i="55"/>
  <c r="I8" i="55"/>
  <c r="I7" i="55"/>
  <c r="I6" i="55"/>
  <c r="I5" i="55"/>
  <c r="I4" i="55"/>
  <c r="I3" i="55"/>
  <c r="I2" i="55"/>
  <c r="D24" i="57" l="1"/>
  <c r="J2" i="55"/>
  <c r="K2" i="55" s="1"/>
  <c r="J3" i="55"/>
  <c r="K3" i="55" s="1"/>
  <c r="J4" i="55"/>
  <c r="K4" i="55" s="1"/>
  <c r="J5" i="55"/>
  <c r="K5" i="55" s="1"/>
  <c r="J6" i="55"/>
  <c r="K6" i="55" s="1"/>
  <c r="J7" i="55"/>
  <c r="K7" i="55" s="1"/>
  <c r="J8" i="55"/>
  <c r="K8" i="55" s="1"/>
  <c r="J9" i="55"/>
  <c r="K9" i="55" s="1"/>
  <c r="J10" i="55"/>
  <c r="K10" i="55" s="1"/>
  <c r="K21" i="55"/>
  <c r="N18" i="55"/>
  <c r="N19" i="55"/>
  <c r="N20" i="55"/>
  <c r="K11" i="55" l="1"/>
  <c r="K29" i="55" s="1"/>
  <c r="K13" i="55"/>
  <c r="K24" i="55" s="1"/>
  <c r="L36" i="55" s="1"/>
  <c r="A18" i="57" s="1"/>
  <c r="N6" i="55"/>
  <c r="N7" i="55"/>
  <c r="N4" i="55"/>
  <c r="N3" i="55"/>
  <c r="N10" i="55"/>
  <c r="P10" i="55" s="1"/>
  <c r="N9" i="55"/>
  <c r="P9" i="55" s="1"/>
  <c r="P20" i="55"/>
  <c r="P19" i="55"/>
  <c r="P18" i="55"/>
  <c r="N21" i="55"/>
  <c r="K15" i="55"/>
  <c r="K26" i="55" s="1"/>
  <c r="V36" i="55" s="1"/>
  <c r="A24" i="57" s="1"/>
  <c r="N8" i="55"/>
  <c r="K14" i="55"/>
  <c r="K25" i="55" s="1"/>
  <c r="Q36" i="55" s="1"/>
  <c r="A21" i="57" s="1"/>
  <c r="N5" i="55"/>
  <c r="O5" i="55" s="1"/>
  <c r="N2" i="55"/>
  <c r="O2" i="55" s="1"/>
  <c r="P4" i="55" l="1"/>
  <c r="O4" i="55"/>
  <c r="P6" i="55"/>
  <c r="O6" i="55"/>
  <c r="O13" i="55"/>
  <c r="O24" i="55" s="1"/>
  <c r="O36" i="55" s="1"/>
  <c r="D18" i="57" s="1"/>
  <c r="P3" i="55"/>
  <c r="O3" i="55"/>
  <c r="P7" i="55"/>
  <c r="O7" i="55"/>
  <c r="N13" i="55"/>
  <c r="N24" i="55" s="1"/>
  <c r="A28" i="57"/>
  <c r="B34" i="57" s="1"/>
  <c r="P21" i="55"/>
  <c r="B28" i="57"/>
  <c r="C34" i="57" s="1"/>
  <c r="N11" i="55"/>
  <c r="K28" i="55"/>
  <c r="P2" i="55"/>
  <c r="N14" i="55"/>
  <c r="N25" i="55" s="1"/>
  <c r="P5" i="55"/>
  <c r="N15" i="55"/>
  <c r="N26" i="55" s="1"/>
  <c r="P8" i="55"/>
  <c r="O14" i="55" l="1"/>
  <c r="O25" i="55" s="1"/>
  <c r="P13" i="55"/>
  <c r="T36" i="55"/>
  <c r="O28" i="55"/>
  <c r="P15" i="55"/>
  <c r="P26" i="55" s="1"/>
  <c r="X36" i="55" s="1"/>
  <c r="C24" i="57" s="1"/>
  <c r="P14" i="55"/>
  <c r="AA36" i="55"/>
  <c r="Z36" i="55"/>
  <c r="P11" i="55"/>
  <c r="N28" i="55"/>
  <c r="AC36" i="55" l="1"/>
  <c r="D21" i="57"/>
  <c r="D28" i="57" s="1"/>
  <c r="P24" i="55"/>
  <c r="N36" i="55" s="1"/>
  <c r="C18" i="57" s="1"/>
  <c r="P25" i="55"/>
  <c r="S36" i="55" s="1"/>
  <c r="C21" i="57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P28" i="55" l="1"/>
  <c r="AB36" i="55"/>
  <c r="C28" i="57"/>
  <c r="K32" i="5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 Frascaroli</author>
  </authors>
  <commentList>
    <comment ref="A35" authorId="0" shapeId="0" xr:uid="{EFD85273-5D02-4409-A99E-7DA74B6F0292}">
      <text>
        <r>
          <rPr>
            <sz val="12"/>
            <color theme="1"/>
            <rFont val="Calibri"/>
            <scheme val="minor"/>
          </rPr>
          <t xml:space="preserve">Inserire o mantenere 100%
</t>
        </r>
      </text>
    </comment>
    <comment ref="A36" authorId="0" shapeId="0" xr:uid="{3DEEAF42-6DAE-4930-9670-25CE401D6423}">
      <text>
        <r>
          <rPr>
            <sz val="9"/>
            <color indexed="81"/>
            <rFont val="Tahoma"/>
            <charset val="1"/>
          </rPr>
          <t xml:space="preserve">inserire % di genere femminile sul totale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Luca  Brizzi</author>
  </authors>
  <commentList>
    <comment ref="L1" authorId="0" shapeId="0" xr:uid="{3EC30C2E-5FD4-4765-A56E-44B769101B3C}">
      <text>
        <r>
          <rPr>
            <b/>
            <sz val="9"/>
            <color indexed="81"/>
            <rFont val="Tahoma"/>
            <family val="2"/>
          </rPr>
          <t xml:space="preserve">Luca  Brizzi: </t>
        </r>
        <r>
          <rPr>
            <sz val="9"/>
            <color indexed="81"/>
            <rFont val="Tahoma"/>
            <family val="2"/>
          </rPr>
          <t xml:space="preserve">Modificare calcoli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Luca  Brizzi</author>
  </authors>
  <commentList>
    <comment ref="L1" authorId="0" shapeId="0" xr:uid="{21260685-ACC3-44ED-89AB-2415BF75679C}">
      <text>
        <r>
          <rPr>
            <b/>
            <sz val="9"/>
            <color indexed="81"/>
            <rFont val="Tahoma"/>
            <family val="2"/>
          </rPr>
          <t xml:space="preserve">Luca  Brizzi: </t>
        </r>
        <r>
          <rPr>
            <sz val="9"/>
            <color indexed="81"/>
            <rFont val="Tahoma"/>
            <family val="2"/>
          </rPr>
          <t xml:space="preserve">Modificare calcoli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Luca  Brizzi</author>
  </authors>
  <commentList>
    <comment ref="L1" authorId="0" shapeId="0" xr:uid="{A903A957-9741-4265-BBDD-651413056340}">
      <text>
        <r>
          <rPr>
            <b/>
            <sz val="9"/>
            <color indexed="81"/>
            <rFont val="Tahoma"/>
            <family val="2"/>
          </rPr>
          <t xml:space="preserve">Luca  Brizzi: </t>
        </r>
        <r>
          <rPr>
            <sz val="9"/>
            <color indexed="81"/>
            <rFont val="Tahoma"/>
            <family val="2"/>
          </rPr>
          <t xml:space="preserve">Modificare calcoli
</t>
        </r>
      </text>
    </comment>
  </commentList>
</comments>
</file>

<file path=xl/sharedStrings.xml><?xml version="1.0" encoding="utf-8"?>
<sst xmlns="http://schemas.openxmlformats.org/spreadsheetml/2006/main" count="641" uniqueCount="174">
  <si>
    <t xml:space="preserve">Guida alla compilazione: </t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</si>
  <si>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3 tipologie di figure</t>
    </r>
    <r>
      <rPr>
        <sz val="12"/>
        <color theme="1"/>
        <rFont val="Calibri"/>
        <family val="2"/>
        <scheme val="minor"/>
      </rPr>
      <t>: Grande Impresa, Media Impresa, Piccola Impresa</t>
    </r>
  </si>
  <si>
    <t>Foglio P2, P3 o P4:</t>
  </si>
  <si>
    <t xml:space="preserve">1) Inserire Tipologia di reclutamento (colonna D); </t>
  </si>
  <si>
    <r>
      <rPr>
        <sz val="12"/>
        <color rgb="FF000000"/>
        <rFont val="Calibri"/>
        <scheme val="minor"/>
      </rPr>
      <t xml:space="preserve">2) Inserire il numero di </t>
    </r>
    <r>
      <rPr>
        <i/>
        <sz val="12"/>
        <color rgb="FF000000"/>
        <rFont val="Calibri"/>
        <scheme val="minor"/>
      </rPr>
      <t>mesi/persona</t>
    </r>
    <r>
      <rPr>
        <sz val="12"/>
        <color rgb="FF000000"/>
        <rFont val="Calibri"/>
        <scheme val="minor"/>
      </rPr>
      <t xml:space="preserve"> della risorsa (colonna F);</t>
    </r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</si>
  <si>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</si>
  <si>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5</t>
    </r>
    <r>
      <rPr>
        <sz val="12"/>
        <color theme="1"/>
        <rFont val="Calibri"/>
        <family val="2"/>
        <scheme val="minor"/>
      </rPr>
      <t xml:space="preserve"> con le informazioni richieste;</t>
    </r>
  </si>
  <si>
    <t>Documenti utili alla compilazione: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</si>
  <si>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</si>
  <si>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</si>
  <si>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</si>
  <si>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</si>
  <si>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</si>
  <si>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</si>
  <si>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rPr>
        <b/>
        <sz val="12"/>
        <color rgb="FF000000"/>
        <rFont val="Calibri"/>
        <scheme val="minor"/>
      </rPr>
      <t>Campi di intervento 022:</t>
    </r>
    <r>
      <rPr>
        <sz val="12"/>
        <color rgb="FF000000"/>
        <rFont val="Calibri"/>
        <scheme val="minor"/>
      </rPr>
      <t>Articolo 3 (Dotazione finanziaria dell’avviso) e Articolo 7 (Criteri di ammissibilità) dell'Avviso MUR n.341 del 15 marzo 2022</t>
    </r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</si>
  <si>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bandi.partenariatiestesipolito@pie.camcom.it</t>
    </r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</si>
  <si>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</si>
  <si>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</si>
  <si>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</si>
  <si>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</si>
  <si>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</si>
  <si>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Denominazione sociale</t>
  </si>
  <si>
    <t>CF</t>
  </si>
  <si>
    <t>Tipologia di soggetto (selezionare dal menu a tendina)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</si>
  <si>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</si>
  <si>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</si>
  <si>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</si>
  <si>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</si>
  <si>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</si>
  <si>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</si>
  <si>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</si>
  <si>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% Agevolazione inclusa eventuale maggiorazione</t>
  </si>
  <si>
    <t>Costo Totale</t>
  </si>
  <si>
    <t>Agevolazione Totale</t>
  </si>
  <si>
    <t>Nuove assunzioni di genere femminile (unità)</t>
  </si>
  <si>
    <t>% genere femminile sui nuovi reclutamenti (=AM/Somma AK+AL)</t>
  </si>
  <si>
    <t>Richiedente</t>
  </si>
  <si>
    <t>Soggetti NON destinatari di aiuti di stato</t>
  </si>
  <si>
    <t>Costi</t>
  </si>
  <si>
    <t>Importo tot.</t>
  </si>
  <si>
    <t>Agevolazione tot.</t>
  </si>
  <si>
    <t>Costo del Progetto</t>
  </si>
  <si>
    <t>% costi in investimenti di cui linea di intervento 022</t>
  </si>
  <si>
    <t>% personale da assumere di genere femminile</t>
  </si>
  <si>
    <t>2) Visionare il riepilogo assicurandosi aderenza alla compilazione di uno dei fogli P2, P3 o P4</t>
  </si>
  <si>
    <t>ENERGY STORAGE</t>
  </si>
  <si>
    <t>Dimensione Impresa</t>
  </si>
  <si>
    <t xml:space="preserve">Nuove assunzioni </t>
  </si>
  <si>
    <t>Categoria</t>
  </si>
  <si>
    <t>% intensità agevolazione</t>
  </si>
  <si>
    <t>eventuale maggiorazione % intensità agevolazione NOT APPLICABLE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</si>
  <si>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</si>
  <si>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</si>
  <si>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</si>
  <si>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</si>
  <si>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</si>
  <si>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t>Costo Personale (€)</t>
  </si>
  <si>
    <t>Costi indiretti (15%)</t>
  </si>
  <si>
    <t>Costo Totale del Personale (€)</t>
  </si>
  <si>
    <t xml:space="preserve">% agevolazioni in investimenti di cui linea di intervento 022
</t>
  </si>
  <si>
    <t>Agevolazione</t>
  </si>
  <si>
    <t>Agevolazioni linea 022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</si>
  <si>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</si>
  <si>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</si>
  <si>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</si>
  <si>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</si>
  <si>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</si>
  <si>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</si>
  <si>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</si>
  <si>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</si>
  <si>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>agevolazioni linea 022</t>
  </si>
  <si>
    <t>TOTALE COMPLESSIVO (PERSONALE E ALTRI COSTI)</t>
  </si>
  <si>
    <t>TOTALE COMPLESSIVO AGEVOLAZIONE (PERSONALE E ALTRI COSTI)</t>
  </si>
  <si>
    <t>Check totale</t>
  </si>
  <si>
    <t>Nuove assunzioni  (unità)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</si>
  <si>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</si>
  <si>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</si>
  <si>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</si>
  <si>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</si>
  <si>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</si>
  <si>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</si>
  <si>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</si>
  <si>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</si>
  <si>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</si>
  <si>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</si>
  <si>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</si>
  <si>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</si>
  <si>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</si>
  <si>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</si>
  <si>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</si>
  <si>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</si>
  <si>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</si>
  <si>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</si>
  <si>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</si>
  <si>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</si>
  <si>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</si>
  <si>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</si>
  <si>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</si>
  <si>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</si>
  <si>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</si>
  <si>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</si>
  <si>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</si>
  <si>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</si>
  <si>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</si>
  <si>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</si>
  <si>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</si>
  <si>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</si>
  <si>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</si>
  <si>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</si>
  <si>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</si>
  <si>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</si>
  <si>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</si>
  <si>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</si>
  <si>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</si>
  <si>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</si>
  <si>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</si>
  <si>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</si>
  <si>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</si>
  <si>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</si>
  <si>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</si>
  <si>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</si>
  <si>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</si>
  <si>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</si>
  <si>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</si>
  <si>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</si>
  <si>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</si>
  <si>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</si>
  <si>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</si>
  <si>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</si>
  <si>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</si>
  <si>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</si>
  <si>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</si>
  <si>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</si>
  <si>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</si>
  <si>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</si>
  <si>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</si>
  <si>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</si>
  <si>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</si>
  <si>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</si>
  <si>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</si>
  <si>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</si>
  <si>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</si>
  <si>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</si>
  <si>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</si>
  <si>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</si>
  <si>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</si>
  <si>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</si>
  <si>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</si>
  <si>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</si>
  <si>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</si>
  <si>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</si>
  <si>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</si>
  <si>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</si>
  <si>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</si>
  <si>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</si>
  <si>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</si>
  <si>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</si>
  <si>
    <t>SPOKE 6 TS2 POLITECNICO DI TORINO</t>
  </si>
  <si>
    <t>Tematica</t>
  </si>
  <si>
    <r>
      <t xml:space="preserve">Percentuali di Agevolazione: </t>
    </r>
    <r>
      <rPr>
        <sz val="12"/>
        <color rgb="FF000000"/>
        <rFont val="Calibri"/>
        <scheme val="minor"/>
      </rPr>
      <t>Art. 3.5 del Bando</t>
    </r>
  </si>
  <si>
    <t xml:space="preserve">3) Controllare che le informazioni della tabella dalla riga 33 a seguire siano complete. </t>
  </si>
  <si>
    <t>Regioni del Mezzogiorno</t>
  </si>
  <si>
    <t>% agevolazioni localizzate nelle Regioni del Mezzogiorno</t>
  </si>
  <si>
    <t>Di cui Mezzogiorno</t>
  </si>
  <si>
    <t>3) Inserire, nel caso in cui il richiedente stia facendo domanda specifica sulla dotazione finanziaria dedicata al Mezzogiorno, il 100% di agevolazioni localizzate nelle Regioni del Mezzogiorno (cella B13 ) ;</t>
  </si>
  <si>
    <t xml:space="preserve">% agevolazioni localizzate nelle Regioni del Mezzogiorno </t>
  </si>
  <si>
    <t>Agevolazione nelle Regioni del Mezzogiorno</t>
  </si>
  <si>
    <t>4) Mantenere il 100% agevolazioni in investimenti di cui linea di intervento 022</t>
  </si>
  <si>
    <r>
      <t xml:space="preserve">5) Da Riga 17 a seguire: Inserire il budget richiesto per </t>
    </r>
    <r>
      <rPr>
        <i/>
        <sz val="12"/>
        <color rgb="FF000000"/>
        <rFont val="Calibri"/>
        <scheme val="minor"/>
      </rPr>
      <t xml:space="preserve">Costi per materiali, attrezzature e licenze, Costi per servizi di Consulenza Specialistica e altre tipologie di costo </t>
    </r>
  </si>
  <si>
    <t xml:space="preserve">6) Compilare la tabella delle righe 34-35 con il dettaglio sui nuovi reclutamenti; </t>
  </si>
  <si>
    <t xml:space="preserve">7) Controllare che il riepilogo della tabella automatica sia corretto. </t>
  </si>
  <si>
    <t>Personale strutturato</t>
  </si>
  <si>
    <t>Piccola Impresa</t>
  </si>
  <si>
    <t xml:space="preserve">% Agevolazione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</si>
</sst>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</numFmts>
  <fonts count="41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Calibri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  <font>
      <sz val="9"/>
      <color indexed="81"/>
      <name val="Tahoma"/>
      <charset val="1"/>
    </font>
    <font>
      <i/>
      <sz val="12"/>
      <color rgb="FF000000"/>
      <name val="Calibri"/>
      <scheme val="minor"/>
    </font>
    <font>
      <b/>
      <sz val="12"/>
      <color theme="0"/>
      <name val="Calibri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4"/>
      </top>
      <bottom style="thin">
        <color indexed="64"/>
      </bottom>
      <diagonal/>
    </border>
  </borders>
  <cellStyleXfs count="16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6">
    <xf numFmtId="0" fontId="0" fillId="0" borderId="0" xfId="0"/>
    <xf numFmtId="0" fontId="8" fillId="0" borderId="1" xfId="0" applyFont="1" applyBorder="1" applyAlignment="1">
      <alignment horizontal="right"/>
    </xf>
    <xf numFmtId="0" fontId="8" fillId="0" borderId="1" xfId="0" applyFont="1" applyBorder="1"/>
    <xf numFmtId="0" fontId="10" fillId="2" borderId="0" xfId="0" applyFont="1" applyFill="1" applyAlignment="1">
      <alignment vertical="center"/>
    </xf>
    <xf numFmtId="9" fontId="11" fillId="0" borderId="1" xfId="0" applyNumberFormat="1" applyFont="1" applyBorder="1" applyAlignment="1">
      <alignment horizontal="right"/>
    </xf>
    <xf numFmtId="9" fontId="11" fillId="0" borderId="3" xfId="0" applyNumberFormat="1" applyFont="1" applyBorder="1" applyAlignment="1">
      <alignment horizontal="right"/>
    </xf>
    <xf numFmtId="9" fontId="12" fillId="0" borderId="1" xfId="0" applyNumberFormat="1" applyFont="1" applyBorder="1"/>
    <xf numFmtId="0" fontId="10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1" xfId="0" applyFont="1" applyBorder="1"/>
    <xf numFmtId="0" fontId="11" fillId="0" borderId="1" xfId="0" applyFont="1" applyBorder="1"/>
    <xf numFmtId="0" fontId="11" fillId="0" borderId="3" xfId="0" applyFont="1" applyBorder="1"/>
    <xf numFmtId="0" fontId="0" fillId="3" borderId="0" xfId="0" applyFill="1"/>
    <xf numFmtId="0" fontId="6" fillId="4" borderId="1" xfId="0" applyFont="1" applyFill="1" applyBorder="1"/>
    <xf numFmtId="0" fontId="6" fillId="5" borderId="1" xfId="0" applyFont="1" applyFill="1" applyBorder="1"/>
    <xf numFmtId="0" fontId="6" fillId="6" borderId="1" xfId="0" applyFont="1" applyFill="1" applyBorder="1"/>
    <xf numFmtId="0" fontId="6" fillId="7" borderId="1" xfId="0" applyFont="1" applyFill="1" applyBorder="1"/>
    <xf numFmtId="0" fontId="8" fillId="3" borderId="1" xfId="0" applyFont="1" applyFill="1" applyBorder="1" applyAlignment="1">
      <alignment horizontal="right"/>
    </xf>
    <xf numFmtId="0" fontId="8" fillId="3" borderId="1" xfId="0" applyFont="1" applyFill="1" applyBorder="1"/>
    <xf numFmtId="0" fontId="6" fillId="3" borderId="1" xfId="0" applyFont="1" applyFill="1" applyBorder="1"/>
    <xf numFmtId="164" fontId="6" fillId="3" borderId="1" xfId="0" applyNumberFormat="1" applyFont="1" applyFill="1" applyBorder="1"/>
    <xf numFmtId="165" fontId="6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right"/>
    </xf>
    <xf numFmtId="165" fontId="9" fillId="3" borderId="1" xfId="0" applyNumberFormat="1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0" fontId="9" fillId="3" borderId="1" xfId="0" applyFont="1" applyFill="1" applyBorder="1"/>
    <xf numFmtId="165" fontId="0" fillId="3" borderId="0" xfId="0" applyNumberFormat="1" applyFill="1"/>
    <xf numFmtId="0" fontId="10" fillId="3" borderId="0" xfId="0" quotePrefix="1" applyFont="1" applyFill="1"/>
    <xf numFmtId="9" fontId="0" fillId="3" borderId="0" xfId="0" applyNumberFormat="1" applyFill="1"/>
    <xf numFmtId="9" fontId="10" fillId="3" borderId="0" xfId="0" applyNumberFormat="1" applyFont="1" applyFill="1"/>
    <xf numFmtId="9" fontId="0" fillId="3" borderId="0" xfId="2" applyFont="1" applyFill="1" applyAlignment="1"/>
    <xf numFmtId="0" fontId="10" fillId="3" borderId="0" xfId="0" applyFont="1" applyFill="1" applyAlignment="1">
      <alignment horizontal="center"/>
    </xf>
    <xf numFmtId="9" fontId="6" fillId="3" borderId="2" xfId="0" applyNumberFormat="1" applyFont="1" applyFill="1" applyBorder="1"/>
    <xf numFmtId="0" fontId="6" fillId="3" borderId="2" xfId="0" applyFont="1" applyFill="1" applyBorder="1"/>
    <xf numFmtId="10" fontId="6" fillId="3" borderId="2" xfId="0" applyNumberFormat="1" applyFont="1" applyFill="1" applyBorder="1" applyAlignment="1">
      <alignment horizontal="right"/>
    </xf>
    <xf numFmtId="10" fontId="7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4" fillId="8" borderId="4" xfId="0" applyNumberFormat="1" applyFont="1" applyFill="1" applyBorder="1"/>
    <xf numFmtId="9" fontId="10" fillId="3" borderId="4" xfId="0" applyNumberFormat="1" applyFont="1" applyFill="1" applyBorder="1"/>
    <xf numFmtId="9" fontId="15" fillId="0" borderId="1" xfId="0" applyNumberFormat="1" applyFont="1" applyBorder="1"/>
    <xf numFmtId="9" fontId="15" fillId="0" borderId="1" xfId="0" applyNumberFormat="1" applyFont="1" applyBorder="1" applyAlignment="1">
      <alignment horizontal="right"/>
    </xf>
    <xf numFmtId="9" fontId="15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5" fillId="0" borderId="1" xfId="1" applyFont="1" applyBorder="1" applyAlignment="1"/>
    <xf numFmtId="0" fontId="9" fillId="0" borderId="2" xfId="0" applyFont="1" applyBorder="1"/>
    <xf numFmtId="0" fontId="9" fillId="0" borderId="8" xfId="0" applyFont="1" applyBorder="1"/>
    <xf numFmtId="0" fontId="15" fillId="0" borderId="1" xfId="0" applyFont="1" applyBorder="1"/>
    <xf numFmtId="0" fontId="15" fillId="0" borderId="1" xfId="0" applyFont="1" applyBorder="1" applyAlignment="1">
      <alignment horizontal="right"/>
    </xf>
    <xf numFmtId="0" fontId="15" fillId="0" borderId="3" xfId="0" applyFont="1" applyBorder="1" applyAlignment="1">
      <alignment horizontal="right"/>
    </xf>
    <xf numFmtId="9" fontId="15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10" fillId="3" borderId="4" xfId="0" applyFont="1" applyFill="1" applyBorder="1"/>
    <xf numFmtId="166" fontId="15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10" fillId="3" borderId="4" xfId="0" applyNumberFormat="1" applyFont="1" applyFill="1" applyBorder="1"/>
    <xf numFmtId="0" fontId="7" fillId="10" borderId="6" xfId="0" applyFont="1" applyFill="1" applyBorder="1" applyAlignment="1">
      <alignment wrapText="1"/>
    </xf>
    <xf numFmtId="0" fontId="7" fillId="9" borderId="6" xfId="0" applyFont="1" applyFill="1" applyBorder="1" applyAlignment="1">
      <alignment wrapText="1"/>
    </xf>
    <xf numFmtId="0" fontId="7" fillId="11" borderId="6" xfId="0" applyFont="1" applyFill="1" applyBorder="1" applyAlignment="1">
      <alignment wrapText="1"/>
    </xf>
    <xf numFmtId="0" fontId="7" fillId="12" borderId="6" xfId="0" applyFont="1" applyFill="1" applyBorder="1" applyAlignment="1">
      <alignment wrapText="1"/>
    </xf>
    <xf numFmtId="0" fontId="7" fillId="12" borderId="7" xfId="0" applyFont="1" applyFill="1" applyBorder="1" applyAlignment="1">
      <alignment wrapText="1"/>
    </xf>
    <xf numFmtId="0" fontId="10" fillId="13" borderId="4" xfId="0" quotePrefix="1" applyFont="1" applyFill="1" applyBorder="1"/>
    <xf numFmtId="0" fontId="7" fillId="14" borderId="1" xfId="0" applyFont="1" applyFill="1" applyBorder="1" applyAlignment="1">
      <alignment wrapText="1"/>
    </xf>
    <xf numFmtId="0" fontId="7" fillId="15" borderId="2" xfId="0" applyFont="1" applyFill="1" applyBorder="1" applyAlignment="1">
      <alignment wrapText="1"/>
    </xf>
    <xf numFmtId="0" fontId="7" fillId="16" borderId="1" xfId="0" applyFont="1" applyFill="1" applyBorder="1" applyAlignment="1">
      <alignment wrapText="1"/>
    </xf>
    <xf numFmtId="0" fontId="7" fillId="17" borderId="1" xfId="0" applyFont="1" applyFill="1" applyBorder="1" applyAlignment="1">
      <alignment wrapText="1"/>
    </xf>
    <xf numFmtId="0" fontId="7" fillId="18" borderId="1" xfId="0" applyFont="1" applyFill="1" applyBorder="1" applyAlignment="1">
      <alignment wrapText="1"/>
    </xf>
    <xf numFmtId="0" fontId="7" fillId="9" borderId="9" xfId="0" applyFont="1" applyFill="1" applyBorder="1" applyAlignment="1">
      <alignment wrapText="1"/>
    </xf>
    <xf numFmtId="0" fontId="7" fillId="10" borderId="4" xfId="0" applyFont="1" applyFill="1" applyBorder="1" applyAlignment="1">
      <alignment wrapText="1"/>
    </xf>
    <xf numFmtId="0" fontId="8" fillId="3" borderId="4" xfId="0" applyFont="1" applyFill="1" applyBorder="1"/>
    <xf numFmtId="0" fontId="9" fillId="3" borderId="4" xfId="0" applyFont="1" applyFill="1" applyBorder="1"/>
    <xf numFmtId="9" fontId="6" fillId="3" borderId="2" xfId="0" applyNumberFormat="1" applyFont="1" applyFill="1" applyBorder="1" applyAlignment="1">
      <alignment horizontal="right"/>
    </xf>
    <xf numFmtId="0" fontId="9" fillId="0" borderId="1" xfId="0" applyFont="1" applyBorder="1" applyAlignment="1">
      <alignment textRotation="90"/>
    </xf>
    <xf numFmtId="0" fontId="9" fillId="0" borderId="0" xfId="0" applyFont="1" applyAlignment="1">
      <alignment textRotation="90"/>
    </xf>
    <xf numFmtId="0" fontId="5" fillId="0" borderId="0" xfId="0" applyFont="1"/>
    <xf numFmtId="0" fontId="5" fillId="3" borderId="0" xfId="0" applyFont="1" applyFill="1"/>
    <xf numFmtId="9" fontId="5" fillId="0" borderId="1" xfId="0" applyNumberFormat="1" applyFont="1" applyBorder="1"/>
    <xf numFmtId="0" fontId="5" fillId="0" borderId="1" xfId="0" applyFont="1" applyBorder="1"/>
    <xf numFmtId="10" fontId="5" fillId="0" borderId="1" xfId="0" applyNumberFormat="1" applyFont="1" applyBorder="1"/>
    <xf numFmtId="166" fontId="5" fillId="0" borderId="1" xfId="1" applyNumberFormat="1" applyFont="1" applyBorder="1"/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6" fillId="0" borderId="12" xfId="5" applyFont="1" applyBorder="1" applyAlignment="1">
      <alignment vertical="center" wrapText="1"/>
    </xf>
    <xf numFmtId="43" fontId="26" fillId="0" borderId="13" xfId="7" applyFont="1" applyFill="1" applyBorder="1" applyAlignment="1" applyProtection="1">
      <alignment horizontal="center" vertical="center" wrapText="1"/>
    </xf>
    <xf numFmtId="9" fontId="26" fillId="0" borderId="13" xfId="2" applyFont="1" applyFill="1" applyBorder="1" applyAlignment="1" applyProtection="1">
      <alignment horizontal="center" vertical="center" wrapText="1"/>
    </xf>
    <xf numFmtId="0" fontId="22" fillId="20" borderId="11" xfId="5" applyFont="1" applyFill="1" applyBorder="1" applyAlignment="1">
      <alignment horizontal="center" vertical="center" wrapText="1"/>
    </xf>
    <xf numFmtId="0" fontId="25" fillId="20" borderId="4" xfId="5" applyFont="1" applyFill="1" applyBorder="1" applyAlignment="1">
      <alignment horizontal="center" vertical="center" wrapText="1"/>
    </xf>
    <xf numFmtId="49" fontId="25" fillId="20" borderId="4" xfId="5" applyNumberFormat="1" applyFont="1" applyFill="1" applyBorder="1" applyAlignment="1">
      <alignment horizontal="center" vertical="center" wrapText="1"/>
    </xf>
    <xf numFmtId="167" fontId="24" fillId="0" borderId="4" xfId="6" applyNumberFormat="1" applyFont="1" applyBorder="1" applyAlignment="1">
      <alignment horizontal="center"/>
    </xf>
    <xf numFmtId="9" fontId="24" fillId="0" borderId="4" xfId="2" applyFont="1" applyBorder="1" applyAlignment="1">
      <alignment horizontal="center"/>
    </xf>
    <xf numFmtId="0" fontId="22" fillId="21" borderId="4" xfId="5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19" fillId="20" borderId="0" xfId="0" applyFont="1" applyFill="1" applyAlignment="1">
      <alignment horizontal="center" wrapText="1"/>
    </xf>
    <xf numFmtId="0" fontId="19" fillId="22" borderId="14" xfId="0" applyFont="1" applyFill="1" applyBorder="1" applyAlignment="1">
      <alignment horizontal="center" wrapText="1"/>
    </xf>
    <xf numFmtId="0" fontId="19" fillId="23" borderId="14" xfId="0" applyFont="1" applyFill="1" applyBorder="1" applyAlignment="1">
      <alignment horizontal="center" wrapText="1"/>
    </xf>
    <xf numFmtId="0" fontId="19" fillId="23" borderId="15" xfId="0" applyFont="1" applyFill="1" applyBorder="1" applyAlignment="1">
      <alignment horizontal="center" wrapText="1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18" xfId="0" applyBorder="1" applyAlignment="1">
      <alignment horizontal="right" wrapText="1"/>
    </xf>
    <xf numFmtId="167" fontId="0" fillId="0" borderId="19" xfId="0" applyNumberFormat="1" applyBorder="1" applyAlignment="1">
      <alignment horizontal="center"/>
    </xf>
    <xf numFmtId="167" fontId="0" fillId="0" borderId="20" xfId="0" applyNumberFormat="1" applyBorder="1" applyAlignment="1">
      <alignment horizontal="center"/>
    </xf>
    <xf numFmtId="167" fontId="0" fillId="0" borderId="4" xfId="0" applyNumberFormat="1" applyBorder="1"/>
    <xf numFmtId="9" fontId="0" fillId="0" borderId="4" xfId="0" applyNumberFormat="1" applyBorder="1"/>
    <xf numFmtId="0" fontId="0" fillId="0" borderId="4" xfId="0" applyBorder="1"/>
    <xf numFmtId="2" fontId="24" fillId="0" borderId="4" xfId="6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10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left" wrapText="1"/>
    </xf>
    <xf numFmtId="0" fontId="29" fillId="3" borderId="0" xfId="0" applyFont="1" applyFill="1" applyAlignment="1">
      <alignment horizontal="left"/>
    </xf>
    <xf numFmtId="0" fontId="17" fillId="3" borderId="0" xfId="3" applyFill="1" applyAlignment="1">
      <alignment horizontal="left"/>
    </xf>
    <xf numFmtId="0" fontId="31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0" fontId="33" fillId="8" borderId="0" xfId="0" applyFont="1" applyFill="1" applyAlignment="1">
      <alignment horizontal="left"/>
    </xf>
    <xf numFmtId="167" fontId="3" fillId="0" borderId="14" xfId="2" applyNumberFormat="1" applyFont="1" applyBorder="1" applyAlignment="1">
      <alignment horizontal="center"/>
    </xf>
    <xf numFmtId="9" fontId="3" fillId="0" borderId="0" xfId="2" applyFont="1" applyFill="1" applyAlignment="1">
      <alignment horizontal="center"/>
    </xf>
    <xf numFmtId="0" fontId="3" fillId="0" borderId="0" xfId="0" applyFont="1" applyAlignment="1">
      <alignment horizontal="center"/>
    </xf>
    <xf numFmtId="167" fontId="3" fillId="0" borderId="0" xfId="0" applyNumberFormat="1" applyFont="1"/>
    <xf numFmtId="167" fontId="3" fillId="0" borderId="0" xfId="0" applyNumberFormat="1" applyFont="1" applyAlignment="1">
      <alignment horizontal="center"/>
    </xf>
    <xf numFmtId="167" fontId="3" fillId="0" borderId="0" xfId="2" applyNumberFormat="1" applyFont="1" applyFill="1" applyAlignment="1">
      <alignment horizontal="center"/>
    </xf>
    <xf numFmtId="0" fontId="3" fillId="0" borderId="21" xfId="0" applyFont="1" applyBorder="1"/>
    <xf numFmtId="0" fontId="3" fillId="0" borderId="22" xfId="0" applyFont="1" applyBorder="1"/>
    <xf numFmtId="167" fontId="3" fillId="0" borderId="0" xfId="2" applyNumberFormat="1" applyFont="1" applyFill="1" applyBorder="1" applyAlignment="1">
      <alignment horizontal="center"/>
    </xf>
    <xf numFmtId="0" fontId="3" fillId="0" borderId="0" xfId="0" applyFont="1"/>
    <xf numFmtId="9" fontId="3" fillId="0" borderId="14" xfId="2" applyFont="1" applyBorder="1" applyAlignment="1">
      <alignment horizontal="center"/>
    </xf>
    <xf numFmtId="9" fontId="3" fillId="0" borderId="0" xfId="2" applyFont="1" applyBorder="1" applyAlignment="1">
      <alignment horizontal="center"/>
    </xf>
    <xf numFmtId="9" fontId="3" fillId="0" borderId="17" xfId="2" applyFont="1" applyBorder="1" applyAlignment="1">
      <alignment horizontal="center"/>
    </xf>
    <xf numFmtId="9" fontId="3" fillId="0" borderId="16" xfId="2" applyFont="1" applyBorder="1" applyAlignment="1">
      <alignment horizontal="center"/>
    </xf>
    <xf numFmtId="167" fontId="3" fillId="0" borderId="16" xfId="0" applyNumberFormat="1" applyFont="1" applyBorder="1"/>
    <xf numFmtId="9" fontId="3" fillId="0" borderId="0" xfId="2" applyFont="1" applyBorder="1" applyAlignment="1">
      <alignment horizontal="right"/>
    </xf>
    <xf numFmtId="0" fontId="34" fillId="3" borderId="0" xfId="0" applyFont="1" applyFill="1" applyAlignment="1">
      <alignment horizontal="left"/>
    </xf>
    <xf numFmtId="0" fontId="32" fillId="3" borderId="0" xfId="0" applyFont="1" applyFill="1" applyAlignment="1">
      <alignment horizontal="left"/>
    </xf>
    <xf numFmtId="0" fontId="34" fillId="3" borderId="0" xfId="0" applyFont="1" applyFill="1" applyAlignment="1">
      <alignment horizontal="left" wrapText="1"/>
    </xf>
    <xf numFmtId="0" fontId="10" fillId="0" borderId="0" xfId="0" applyFont="1" applyAlignment="1">
      <alignment horizontal="left"/>
    </xf>
    <xf numFmtId="167" fontId="24" fillId="0" borderId="25" xfId="6" applyNumberFormat="1" applyFont="1" applyBorder="1" applyAlignment="1">
      <alignment horizontal="center"/>
    </xf>
    <xf numFmtId="0" fontId="22" fillId="20" borderId="4" xfId="5" applyFont="1" applyFill="1" applyBorder="1" applyAlignment="1">
      <alignment horizontal="center" vertical="center" wrapText="1"/>
    </xf>
    <xf numFmtId="49" fontId="22" fillId="20" borderId="4" xfId="5" applyNumberFormat="1" applyFont="1" applyFill="1" applyBorder="1" applyAlignment="1">
      <alignment horizontal="center" vertical="center" wrapText="1"/>
    </xf>
    <xf numFmtId="0" fontId="22" fillId="20" borderId="25" xfId="5" applyFont="1" applyFill="1" applyBorder="1" applyAlignment="1">
      <alignment horizontal="center" vertical="center" wrapText="1"/>
    </xf>
    <xf numFmtId="0" fontId="19" fillId="20" borderId="4" xfId="0" applyFont="1" applyFill="1" applyBorder="1" applyAlignment="1">
      <alignment horizontal="center" wrapText="1"/>
    </xf>
    <xf numFmtId="0" fontId="22" fillId="20" borderId="10" xfId="5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4" fillId="0" borderId="4" xfId="5" applyFont="1" applyBorder="1" applyAlignment="1">
      <alignment vertical="center" wrapText="1"/>
    </xf>
    <xf numFmtId="0" fontId="24" fillId="0" borderId="25" xfId="5" applyFont="1" applyBorder="1" applyAlignment="1">
      <alignment vertical="center" wrapText="1"/>
    </xf>
    <xf numFmtId="49" fontId="24" fillId="0" borderId="1" xfId="5" applyNumberFormat="1" applyFont="1" applyBorder="1" applyAlignment="1">
      <alignment horizontal="left" vertical="center" wrapText="1"/>
    </xf>
    <xf numFmtId="0" fontId="0" fillId="0" borderId="0" xfId="0" applyFill="1" applyAlignment="1">
      <alignment wrapText="1"/>
    </xf>
    <xf numFmtId="167" fontId="2" fillId="0" borderId="14" xfId="2" applyNumberFormat="1" applyFont="1" applyBorder="1" applyAlignment="1">
      <alignment horizont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33" fillId="8" borderId="0" xfId="0" applyFont="1" applyFill="1"/>
    <xf numFmtId="0" fontId="22" fillId="21" borderId="25" xfId="5" applyFont="1" applyFill="1" applyBorder="1" applyAlignment="1">
      <alignment horizontal="center" vertical="center" wrapText="1"/>
    </xf>
    <xf numFmtId="0" fontId="40" fillId="0" borderId="0" xfId="0" applyFont="1"/>
    <xf numFmtId="9" fontId="3" fillId="3" borderId="0" xfId="2" applyFont="1" applyFill="1" applyAlignment="1">
      <alignment horizontal="center"/>
    </xf>
    <xf numFmtId="9" fontId="3" fillId="3" borderId="14" xfId="2" applyFont="1" applyFill="1" applyBorder="1" applyAlignment="1">
      <alignment horizontal="center"/>
    </xf>
    <xf numFmtId="0" fontId="19" fillId="20" borderId="0" xfId="0" applyFont="1" applyFill="1" applyAlignment="1">
      <alignment horizontal="center" wrapText="1"/>
    </xf>
    <xf numFmtId="0" fontId="14" fillId="3" borderId="0" xfId="0" applyFont="1" applyFill="1" applyAlignment="1">
      <alignment horizontal="left" vertical="center" wrapText="1"/>
    </xf>
    <xf numFmtId="9" fontId="1" fillId="3" borderId="14" xfId="2" applyNumberFormat="1" applyFont="1" applyFill="1" applyBorder="1" applyAlignment="1">
      <alignment horizontal="center"/>
    </xf>
    <xf numFmtId="167" fontId="3" fillId="3" borderId="0" xfId="2" applyNumberFormat="1" applyFont="1" applyFill="1" applyAlignment="1">
      <alignment horizontal="center"/>
    </xf>
    <xf numFmtId="0" fontId="19" fillId="23" borderId="14" xfId="0" applyFont="1" applyFill="1" applyBorder="1" applyAlignment="1">
      <alignment horizontal="center" vertical="center" wrapText="1"/>
    </xf>
    <xf numFmtId="0" fontId="0" fillId="3" borderId="0" xfId="0" applyFill="1"/>
    <xf numFmtId="0" fontId="19" fillId="20" borderId="4" xfId="0" applyFont="1" applyFill="1" applyBorder="1" applyAlignment="1">
      <alignment horizontal="center" vertical="center" wrapText="1"/>
    </xf>
    <xf numFmtId="167" fontId="0" fillId="3" borderId="19" xfId="0" applyNumberFormat="1" applyFill="1" applyBorder="1" applyAlignment="1">
      <alignment horizontal="center"/>
    </xf>
    <xf numFmtId="0" fontId="22" fillId="21" borderId="4" xfId="5" applyFont="1" applyFill="1" applyBorder="1" applyAlignment="1">
      <alignment horizontal="center" vertical="center" wrapText="1"/>
    </xf>
    <xf numFmtId="167" fontId="3" fillId="3" borderId="14" xfId="2" applyNumberFormat="1" applyFont="1" applyFill="1" applyBorder="1" applyAlignment="1">
      <alignment horizontal="center"/>
    </xf>
    <xf numFmtId="167" fontId="0" fillId="3" borderId="0" xfId="0" applyNumberFormat="1" applyFill="1"/>
    <xf numFmtId="9" fontId="3" fillId="0" borderId="29" xfId="2" applyFont="1" applyBorder="1" applyAlignment="1">
      <alignment horizontal="center"/>
    </xf>
    <xf numFmtId="0" fontId="23" fillId="3" borderId="4" xfId="5" applyFont="1" applyFill="1" applyBorder="1" applyAlignment="1">
      <alignment horizontal="left" vertical="center"/>
    </xf>
    <xf numFmtId="0" fontId="24" fillId="0" borderId="4" xfId="5" applyFont="1" applyFill="1" applyBorder="1" applyAlignment="1" applyProtection="1">
      <alignment horizontal="left" vertical="center"/>
      <protection locked="0"/>
    </xf>
    <xf numFmtId="0" fontId="22" fillId="21" borderId="4" xfId="5" applyFont="1" applyFill="1" applyBorder="1" applyAlignment="1">
      <alignment horizontal="left" vertical="center"/>
    </xf>
    <xf numFmtId="0" fontId="27" fillId="0" borderId="4" xfId="5" applyFont="1" applyBorder="1" applyAlignment="1">
      <alignment horizontal="left" vertical="center"/>
    </xf>
    <xf numFmtId="0" fontId="27" fillId="0" borderId="4" xfId="5" applyFont="1" applyBorder="1" applyAlignment="1" applyProtection="1">
      <alignment horizontal="left" vertical="center"/>
      <protection locked="0"/>
    </xf>
    <xf numFmtId="0" fontId="27" fillId="26" borderId="4" xfId="5" applyFont="1" applyFill="1" applyBorder="1" applyAlignment="1" applyProtection="1">
      <alignment horizontal="left" vertical="center"/>
      <protection locked="0"/>
    </xf>
    <xf numFmtId="0" fontId="22" fillId="19" borderId="4" xfId="0" applyFont="1" applyFill="1" applyBorder="1" applyAlignment="1">
      <alignment horizontal="center" vertical="center" wrapText="1"/>
    </xf>
    <xf numFmtId="0" fontId="22" fillId="19" borderId="5" xfId="0" applyFont="1" applyFill="1" applyBorder="1" applyAlignment="1">
      <alignment horizontal="center" vertical="center" wrapText="1"/>
    </xf>
    <xf numFmtId="0" fontId="22" fillId="25" borderId="4" xfId="5" applyFont="1" applyFill="1" applyBorder="1" applyAlignment="1">
      <alignment horizontal="center" vertical="center" wrapText="1"/>
    </xf>
    <xf numFmtId="0" fontId="22" fillId="21" borderId="4" xfId="5" applyFont="1" applyFill="1" applyBorder="1" applyAlignment="1">
      <alignment horizontal="center" vertical="center" wrapText="1"/>
    </xf>
    <xf numFmtId="0" fontId="37" fillId="24" borderId="28" xfId="0" applyFont="1" applyFill="1" applyBorder="1" applyAlignment="1">
      <alignment horizontal="center" vertical="center"/>
    </xf>
    <xf numFmtId="0" fontId="22" fillId="25" borderId="23" xfId="5" applyFont="1" applyFill="1" applyBorder="1" applyAlignment="1">
      <alignment horizontal="center" vertical="center" wrapText="1"/>
    </xf>
    <xf numFmtId="0" fontId="22" fillId="25" borderId="24" xfId="5" applyFont="1" applyFill="1" applyBorder="1" applyAlignment="1">
      <alignment horizontal="center" vertical="center" wrapText="1"/>
    </xf>
    <xf numFmtId="0" fontId="25" fillId="20" borderId="25" xfId="5" applyFont="1" applyFill="1" applyBorder="1" applyAlignment="1">
      <alignment horizontal="center" vertical="center" wrapText="1"/>
    </xf>
    <xf numFmtId="0" fontId="25" fillId="20" borderId="26" xfId="5" applyFont="1" applyFill="1" applyBorder="1" applyAlignment="1">
      <alignment horizontal="center" vertical="center" wrapText="1"/>
    </xf>
    <xf numFmtId="0" fontId="25" fillId="20" borderId="27" xfId="5" applyFont="1" applyFill="1" applyBorder="1" applyAlignment="1">
      <alignment horizontal="center" vertical="center" wrapText="1"/>
    </xf>
    <xf numFmtId="0" fontId="22" fillId="21" borderId="25" xfId="5" applyFont="1" applyFill="1" applyBorder="1" applyAlignment="1">
      <alignment horizontal="center" vertical="center" wrapText="1"/>
    </xf>
    <xf numFmtId="0" fontId="22" fillId="21" borderId="26" xfId="5" applyFont="1" applyFill="1" applyBorder="1" applyAlignment="1">
      <alignment horizontal="center" vertical="center" wrapText="1"/>
    </xf>
    <xf numFmtId="0" fontId="22" fillId="21" borderId="27" xfId="5" applyFont="1" applyFill="1" applyBorder="1" applyAlignment="1">
      <alignment horizontal="center" vertical="center" wrapText="1"/>
    </xf>
    <xf numFmtId="0" fontId="10" fillId="12" borderId="4" xfId="0" applyFont="1" applyFill="1" applyBorder="1" applyAlignment="1">
      <alignment horizontal="center"/>
    </xf>
    <xf numFmtId="0" fontId="10" fillId="13" borderId="4" xfId="0" applyFont="1" applyFill="1" applyBorder="1" applyAlignment="1">
      <alignment horizontal="center"/>
    </xf>
    <xf numFmtId="0" fontId="10" fillId="10" borderId="4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0" fillId="11" borderId="4" xfId="0" applyFont="1" applyFill="1" applyBorder="1" applyAlignment="1">
      <alignment horizontal="center"/>
    </xf>
    <xf numFmtId="0" fontId="7" fillId="9" borderId="4" xfId="0" applyFont="1" applyFill="1" applyBorder="1" applyAlignment="1">
      <alignment horizontal="center" wrapText="1"/>
    </xf>
    <xf numFmtId="9" fontId="40" fillId="0" borderId="0" xfId="0" applyNumberFormat="1" applyFont="1" applyFill="1"/>
  </cellXfs>
  <cellStyles count="16">
    <cellStyle name="Comma 2" xfId="7" xr:uid="{2E63E0CB-4D5A-44AC-90A5-8178B24998A1}"/>
    <cellStyle name="Comma 2 2" xfId="14" xr:uid="{4872F934-1B52-4B1B-86F3-E7F50AFAEC91}"/>
    <cellStyle name="Currency 2" xfId="8" xr:uid="{B9BD5BEA-75F7-49B6-BFBC-EB1F9ADB838D}"/>
    <cellStyle name="Currency 2 2" xfId="15" xr:uid="{5241EB4C-48A9-4154-8290-18BCDC8A88AB}"/>
    <cellStyle name="Hyperlink" xfId="3" xr:uid="{00000000-000B-0000-0000-000008000000}"/>
    <cellStyle name="Normal 2" xfId="5" xr:uid="{90504D3F-8BAB-4121-886E-B283DFAF88F4}"/>
    <cellStyle name="Normal 2 2" xfId="12" xr:uid="{95F88004-307B-422C-AAD5-1B12C45ED484}"/>
    <cellStyle name="Normal 3" xfId="4" xr:uid="{C246978F-19CC-994B-B526-95583841EACB}"/>
    <cellStyle name="Normal 3 2" xfId="11" xr:uid="{B3B5912E-E7F6-412B-A4F4-A381DA2C236E}"/>
    <cellStyle name="Normale" xfId="0" builtinId="0"/>
    <cellStyle name="Percent 2" xfId="6" xr:uid="{6C240316-8383-4C72-8B96-A5DFFAD38672}"/>
    <cellStyle name="Percent 2 2" xfId="13" xr:uid="{49F0521F-7671-4110-95D5-040DB3E3B8C9}"/>
    <cellStyle name="Percentuale" xfId="2" builtinId="5"/>
    <cellStyle name="Percentuale 2" xfId="10" xr:uid="{C3E476BC-3605-4947-A9B0-AF027E4055B1}"/>
    <cellStyle name="Valuta" xfId="1" builtinId="4"/>
    <cellStyle name="Valuta 2" xfId="9" xr:uid="{276D9E82-5A52-40FF-B4DB-439DD97B9BDA}"/>
  </cellStyles>
  <dxfs count="56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solid">
          <fgColor indexed="64"/>
          <bgColor theme="4" tint="0.3999755851924192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solid">
          <fgColor indexed="64"/>
          <bgColor theme="4" tint="0.3999755851924192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solid">
          <fgColor indexed="64"/>
          <bgColor theme="4" tint="0.3999755851924192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F778FC7F-51C8-4046-8BB6-823C96107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4" y="65055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37095F8-F967-4609-98FE-0800D48283E4}" name="Table145623" displayName="Table145623" ref="A1:P10" totalsRowShown="0" headerRowDxfId="55" dataDxfId="54">
  <tableColumns count="16">
    <tableColumn id="22" xr3:uid="{5608F04A-A154-4009-BCFC-8B5EA4A4FBC4}" name="Categoria" dataDxfId="53"/>
    <tableColumn id="21" xr3:uid="{CD66AD61-406A-4629-817F-90D51D9AC4D1}" name="% intensità agevolazione" dataDxfId="52"/>
    <tableColumn id="20" xr3:uid="{D8DBEC36-006E-4170-A41D-FED22A7E0D76}" name="eventuale maggiorazione % intensità agevolazione NOT APPLICABLE" dataDxfId="51"/>
    <tableColumn id="10" xr3:uid="{BA9FE1A7-380D-480D-BC36-ED6F80A9BB3C}" name="Tipologia di reclutamento (scegliere da menù a tendina)" dataDxfId="50"/>
    <tableColumn id="3" xr3:uid="{D84F1E56-E474-4996-ADE8-8E9D9911BE83}" name="Fascia di costo (Alta/Media/Bassa)" dataDxfId="49"/>
    <tableColumn id="5" xr3:uid="{EF5B6C0B-3A79-4FFE-8EE6-B9ADBE033FA1}" name="# Mesi persona" dataDxfId="48"/>
    <tableColumn id="19" xr3:uid="{5E577931-D774-43B6-BD96-6731403A4AE7}" name="Ore/anno" dataDxfId="47"/>
    <tableColumn id="6" xr3:uid="{0697E103-B6F4-4857-9CF5-96840A3A6B9F}" name="Costo standard (€/ora)" dataDxfId="46"/>
    <tableColumn id="7" xr3:uid="{E2A00410-273B-4D93-8D5E-D4E7E2E4AED8}" name="Costo Personale (€)" dataDxfId="45">
      <calculatedColumnFormula>Table145623[[#This Row],[Costo standard (€/ora)]]*Table145623[[#This Row],['# Mesi persona]]*Table145623[[#This Row],[Ore/anno]]/12</calculatedColumnFormula>
    </tableColumn>
    <tableColumn id="8" xr3:uid="{173859F5-28EC-43E4-A6F0-2E31D5C2925E}" name="Costi indiretti (15%)" dataDxfId="44">
      <calculatedColumnFormula>Table145623[[#This Row],[Costo Personale (€)]]*0.15</calculatedColumnFormula>
    </tableColumn>
    <tableColumn id="16" xr3:uid="{D74CB516-63F2-40A0-87D7-24716A448DD2}" name="Costo Totale del Personale (€)" dataDxfId="43">
      <calculatedColumnFormula>Table145623[[#This Row],[Costo Personale (€)]]+Table145623[[#This Row],[Costi indiretti (15%)]]</calculatedColumnFormula>
    </tableColumn>
    <tableColumn id="9" xr3:uid="{4BE95F2B-BAF7-4612-BFA9-A427CA7D093E}" name="% agevolazioni localizzate nelle Regioni del Mezzogiorno" dataDxfId="42" dataCellStyle="Percentuale">
      <calculatedColumnFormula>$B$13</calculatedColumnFormula>
    </tableColumn>
    <tableColumn id="11" xr3:uid="{4B902D18-B41E-4F1A-A5B5-4C4866F1E567}" name="% agevolazioni in investimenti di cui linea di intervento 022_x000a_" dataDxfId="41" dataCellStyle="Percentuale"/>
    <tableColumn id="4" xr3:uid="{5640F468-4B4E-4750-813D-DD0B8B78EED5}" name="Agevolazione" dataDxfId="40">
      <calculatedColumnFormula>Table145623[[#This Row],[Costo Totale del Personale (€)]]*(Table145623[[#This Row],[% intensità agevolazione]]+Table145623[[#This Row],[eventuale maggiorazione % intensità agevolazione NOT APPLICABLE]])</calculatedColumnFormula>
    </tableColumn>
    <tableColumn id="2" xr3:uid="{8961089A-7B0F-4CD9-A437-008704CE95F9}" name="Agevolazione nelle Regioni del Mezzogiorno" dataDxfId="39">
      <calculatedColumnFormula>Table145623[[#This Row],[Agevolazione]]*Table145623[[#This Row],[% agevolazioni localizzate nelle Regioni del Mezzogiorno]]</calculatedColumnFormula>
    </tableColumn>
    <tableColumn id="24" xr3:uid="{68C32016-B7FB-4934-B0A7-7B95F28D76CB}" name="Agevolazioni linea 022" dataDxfId="38">
      <calculatedColumnFormula>Table145623[[#This Row],[Agevolazione]]*Table145623[[#This Row],[% agevolazioni in investimenti di cui linea di intervento 022
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1CD184-66E9-4E99-ABB9-C65E868DDFCE}" name="Table1456232" displayName="Table1456232" ref="A1:P10" totalsRowShown="0" headerRowDxfId="37" dataDxfId="36">
  <tableColumns count="16">
    <tableColumn id="22" xr3:uid="{B1448A8E-E19F-417F-BF45-56ACCC7BDF20}" name="Categoria" dataDxfId="35"/>
    <tableColumn id="21" xr3:uid="{AC25FF43-DB8F-4F8A-B8D1-0E69B1F048D9}" name="% intensità agevolazione" dataDxfId="34"/>
    <tableColumn id="20" xr3:uid="{BE5E533F-9EC6-4912-B5CC-6D9E7E3E26B4}" name="eventuale maggiorazione % intensità agevolazione NOT APPLICABLE" dataDxfId="33"/>
    <tableColumn id="10" xr3:uid="{BBFB4E00-70D1-403B-919F-955C6CAE6CAA}" name="Tipologia di reclutamento (scegliere da menù a tendina)" dataDxfId="32"/>
    <tableColumn id="3" xr3:uid="{2C305E58-ADDE-4091-A231-B606554FA1CC}" name="Fascia di costo (Alta/Media/Bassa)" dataDxfId="31"/>
    <tableColumn id="5" xr3:uid="{DB72DC19-37C0-4C66-8783-7589E93F8974}" name="# Mesi persona" dataDxfId="30"/>
    <tableColumn id="19" xr3:uid="{A0C58FF2-5203-447A-91DB-56857B54DC7A}" name="Ore/anno" dataDxfId="29"/>
    <tableColumn id="6" xr3:uid="{E116B95E-957B-4B1A-A889-D377391C67E6}" name="Costo standard (€/ora)" dataDxfId="28"/>
    <tableColumn id="7" xr3:uid="{5D0B6E1D-D3DF-4E20-A114-E30CDE43278B}" name="Costo Personale (€)" dataDxfId="27">
      <calculatedColumnFormula>Table1456232[[#This Row],[Costo standard (€/ora)]]*Table1456232[[#This Row],['# Mesi persona]]*Table1456232[[#This Row],[Ore/anno]]/12</calculatedColumnFormula>
    </tableColumn>
    <tableColumn id="8" xr3:uid="{2DDFDB8F-9FD9-42A1-B6EB-48AA273DD637}" name="Costi indiretti (15%)" dataDxfId="26">
      <calculatedColumnFormula>Table1456232[[#This Row],[Costo Personale (€)]]*0.15</calculatedColumnFormula>
    </tableColumn>
    <tableColumn id="16" xr3:uid="{356CF3CA-AEA8-4D53-ACE4-192965C91244}" name="Costo Totale del Personale (€)" dataDxfId="25">
      <calculatedColumnFormula>Table1456232[[#This Row],[Costo Personale (€)]]+Table1456232[[#This Row],[Costi indiretti (15%)]]</calculatedColumnFormula>
    </tableColumn>
    <tableColumn id="9" xr3:uid="{9BDEE6B7-AF9F-40AD-9DD7-07ADDE618E1C}" name="% agevolazioni localizzate nelle Regioni del Mezzogiorno" dataDxfId="24" dataCellStyle="Percentuale">
      <calculatedColumnFormula>$B$13</calculatedColumnFormula>
    </tableColumn>
    <tableColumn id="11" xr3:uid="{C54404AB-4886-4647-A3FA-1108AC51B184}" name="% agevolazioni in investimenti di cui linea di intervento 022_x000a_" dataDxfId="23" dataCellStyle="Percentuale"/>
    <tableColumn id="4" xr3:uid="{2611D2A3-B8D7-4D0E-8B66-690ACA37A741}" name="Agevolazione" dataDxfId="22">
      <calculatedColumnFormula>Table1456232[[#This Row],[Costo Totale del Personale (€)]]*(Table1456232[[#This Row],[% intensità agevolazione]]+Table1456232[[#This Row],[eventuale maggiorazione % intensità agevolazione NOT APPLICABLE]])</calculatedColumnFormula>
    </tableColumn>
    <tableColumn id="2" xr3:uid="{8C391EAB-3AE9-4AB9-B6B3-551782E72F65}" name="Agevolazione nelle Regioni del Mezzogiorno" dataDxfId="21">
      <calculatedColumnFormula>Table1456232[[#This Row],[Agevolazione]]*Table1456232[[#This Row],[% agevolazioni localizzate nelle Regioni del Mezzogiorno]]</calculatedColumnFormula>
    </tableColumn>
    <tableColumn id="24" xr3:uid="{18EF0968-E256-443E-B802-E382DDD928C8}" name="Agevolazioni linea 022" dataDxfId="20">
      <calculatedColumnFormula>Table1456232[[#This Row],[Agevolazione]]*Table1456232[[#This Row],[% agevolazioni in investimenti di cui linea di intervento 022
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E5F58B7-8041-4DAD-BAE9-D34509234836}" name="Table1456234" displayName="Table1456234" ref="A1:P10" totalsRowShown="0" headerRowDxfId="19" dataDxfId="18">
  <tableColumns count="16">
    <tableColumn id="22" xr3:uid="{560E31D2-6D13-44DC-AFE9-2815A3D07E72}" name="Categoria" dataDxfId="17"/>
    <tableColumn id="21" xr3:uid="{D46DFBDD-4CE0-41F7-8E50-CC61B037F9E0}" name="% intensità agevolazione" dataDxfId="16"/>
    <tableColumn id="20" xr3:uid="{BB8F368C-47E0-4C2F-A283-8E9E0E9D56EA}" name="eventuale maggiorazione % intensità agevolazione NOT APPLICABLE" dataDxfId="15"/>
    <tableColumn id="10" xr3:uid="{E02D8524-24B3-4487-83A1-F347F493DF7D}" name="Tipologia di reclutamento (scegliere da menù a tendina)" dataDxfId="14"/>
    <tableColumn id="3" xr3:uid="{EE636B94-C786-489C-B83D-3ABFCA8B9CAB}" name="Fascia di costo (Alta/Media/Bassa)" dataDxfId="13"/>
    <tableColumn id="5" xr3:uid="{79BB6321-9A86-48F0-8D36-BEF802898441}" name="# Mesi persona" dataDxfId="12"/>
    <tableColumn id="19" xr3:uid="{850F0746-6946-48BB-95C9-4A3483AD9CC4}" name="Ore/anno" dataDxfId="11"/>
    <tableColumn id="6" xr3:uid="{4F850503-6166-417C-8EEF-2977F114B3EE}" name="Costo standard (€/ora)" dataDxfId="10"/>
    <tableColumn id="7" xr3:uid="{C0245726-5228-4574-84A3-95716C80D42C}" name="Costo Personale (€)" dataDxfId="9">
      <calculatedColumnFormula>Table1456234[[#This Row],[Costo standard (€/ora)]]*Table1456234[[#This Row],['# Mesi persona]]*Table1456234[[#This Row],[Ore/anno]]/12</calculatedColumnFormula>
    </tableColumn>
    <tableColumn id="8" xr3:uid="{FBBED3B7-6EA8-4685-A619-76C70E985F35}" name="Costi indiretti (15%)" dataDxfId="8">
      <calculatedColumnFormula>Table1456234[[#This Row],[Costo Personale (€)]]*0.15</calculatedColumnFormula>
    </tableColumn>
    <tableColumn id="16" xr3:uid="{01BD3B2B-A7DB-4081-B83B-AA537156BCF2}" name="Costo Totale del Personale (€)" dataDxfId="7">
      <calculatedColumnFormula>Table1456234[[#This Row],[Costo Personale (€)]]+Table1456234[[#This Row],[Costi indiretti (15%)]]</calculatedColumnFormula>
    </tableColumn>
    <tableColumn id="9" xr3:uid="{EBD51522-ED61-4920-BE86-10CE1E7B056A}" name="% agevolazioni localizzate nelle Regioni del Mezzogiorno" dataDxfId="6" dataCellStyle="Percentuale">
      <calculatedColumnFormula>$B$13</calculatedColumnFormula>
    </tableColumn>
    <tableColumn id="11" xr3:uid="{2664F86F-9B4E-40DD-9D2F-B2F2D3D0E165}" name="% agevolazioni in investimenti di cui linea di intervento 022_x000a_" dataDxfId="5" dataCellStyle="Percentuale"/>
    <tableColumn id="4" xr3:uid="{95039D91-2723-4784-B12D-6614C8AB0ECA}" name="Agevolazione" dataDxfId="4">
      <calculatedColumnFormula>Table1456234[[#This Row],[Costo Totale del Personale (€)]]*(Table1456234[[#This Row],[% intensità agevolazione]]+Table1456234[[#This Row],[eventuale maggiorazione % intensità agevolazione NOT APPLICABLE]])</calculatedColumnFormula>
    </tableColumn>
    <tableColumn id="2" xr3:uid="{4A4B6171-A5B9-4D45-8033-11812FB54324}" name="Agevolazione nelle Regioni del Mezzogiorno" dataDxfId="3">
      <calculatedColumnFormula>Table1456234[[#This Row],[Agevolazione]]*Table1456234[[#This Row],[% agevolazioni localizzate nelle Regioni del Mezzogiorno]]</calculatedColumnFormula>
    </tableColumn>
    <tableColumn id="24" xr3:uid="{280AC7BE-585F-4BD7-8376-1EE40C9D3AED}" name="Agevolazioni linea 022" dataDxfId="2">
      <calculatedColumnFormula>Table1456234[[#This Row],[Agevolazione]]*Table1456234[[#This Row],[% agevolazioni in investimenti di cui linea di intervento 022
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table" Target="../tables/table2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552C3-DAAA-46A3-B1AB-29B086763D39}">
  <dimension ref="A1:H40"/>
  <sheetViews>
    <sheetView showGridLines="0" tabSelected="1" zoomScale="90" zoomScaleNormal="90" workbookViewId="0">
      <selection activeCell="B16" sqref="B16"/>
    </sheetView>
  </sheetViews>
  <sheetFormatPr defaultRowHeight="15.75"/>
  <cols>
    <col min="2" max="2" width="130.625" style="101" customWidth="1"/>
    <col min="3" max="4" width="9.375" style="101" customWidth="1"/>
    <col min="5" max="5" width="19.25" style="101" customWidth="1"/>
    <col min="6" max="8" width="9.375" style="101" customWidth="1"/>
    <col min="9" max="12" width="9.375" customWidth="1"/>
  </cols>
  <sheetData>
    <row r="1" spans="1:8" ht="34.15" customHeight="1">
      <c r="A1" s="14"/>
      <c r="B1" s="119" t="s">
        <v>0</v>
      </c>
      <c r="C1" s="120"/>
      <c r="E1" s="102"/>
    </row>
    <row r="2" spans="1:8" s="101" customFormat="1" ht="21.6" customHeight="1">
      <c r="A2" s="120"/>
      <c r="B2" s="147"/>
      <c r="C2" s="120"/>
      <c r="E2" s="119"/>
      <c r="F2" s="34"/>
      <c r="G2" s="34"/>
      <c r="H2" s="34"/>
    </row>
    <row r="3" spans="1:8" s="101" customFormat="1">
      <c r="A3" s="120"/>
      <c r="B3" s="121" t="s">
        <v>1</v>
      </c>
      <c r="C3" s="120"/>
      <c r="E3" s="118"/>
      <c r="F3" s="107"/>
      <c r="G3" s="107"/>
      <c r="H3" s="107"/>
    </row>
    <row r="4" spans="1:8" s="101" customFormat="1">
      <c r="A4" s="120"/>
      <c r="B4" s="121"/>
      <c r="C4" s="120"/>
      <c r="E4" s="118"/>
      <c r="F4" s="107"/>
      <c r="G4" s="107"/>
      <c r="H4" s="107"/>
    </row>
    <row r="5" spans="1:8" s="101" customFormat="1">
      <c r="A5" s="120"/>
      <c r="B5" s="119" t="s">
        <v>2</v>
      </c>
      <c r="C5" s="120"/>
      <c r="E5" s="118"/>
      <c r="F5" s="107"/>
      <c r="G5" s="107"/>
      <c r="H5" s="107"/>
    </row>
    <row r="6" spans="1:8" s="101" customFormat="1">
      <c r="A6" s="120"/>
      <c r="B6" s="122" t="s">
        <v>3</v>
      </c>
      <c r="C6" s="120"/>
    </row>
    <row r="7" spans="1:8" s="101" customFormat="1">
      <c r="A7" s="120"/>
      <c r="B7" s="146" t="s">
        <v>4</v>
      </c>
      <c r="C7" s="120"/>
    </row>
    <row r="8" spans="1:8" s="101" customFormat="1" ht="31.5">
      <c r="A8" s="120"/>
      <c r="B8" s="169" t="s">
        <v>164</v>
      </c>
      <c r="C8" s="120"/>
    </row>
    <row r="9" spans="1:8" s="101" customFormat="1">
      <c r="A9" s="120"/>
      <c r="B9" s="162" t="s">
        <v>167</v>
      </c>
      <c r="C9" s="120"/>
      <c r="E9" s="148"/>
      <c r="F9" s="148"/>
    </row>
    <row r="10" spans="1:8" s="101" customFormat="1" ht="31.5">
      <c r="A10" s="120"/>
      <c r="B10" s="161" t="s">
        <v>168</v>
      </c>
      <c r="C10" s="120"/>
      <c r="E10" s="148"/>
      <c r="F10" s="148"/>
    </row>
    <row r="11" spans="1:8" s="101" customFormat="1">
      <c r="A11" s="120"/>
      <c r="B11" s="122" t="s">
        <v>169</v>
      </c>
      <c r="C11" s="120"/>
      <c r="E11" s="148"/>
    </row>
    <row r="12" spans="1:8" s="101" customFormat="1">
      <c r="A12" s="120"/>
      <c r="B12" s="121" t="s">
        <v>170</v>
      </c>
      <c r="C12" s="120"/>
    </row>
    <row r="13" spans="1:8" s="101" customFormat="1">
      <c r="A13" s="120"/>
      <c r="B13" s="121"/>
      <c r="C13" s="120"/>
    </row>
    <row r="14" spans="1:8" s="101" customFormat="1">
      <c r="A14" s="120"/>
      <c r="B14" s="119" t="s">
        <v>5</v>
      </c>
      <c r="C14" s="120"/>
    </row>
    <row r="15" spans="1:8" s="101" customFormat="1">
      <c r="A15" s="120"/>
      <c r="B15" s="121" t="s">
        <v>6</v>
      </c>
      <c r="C15" s="120"/>
    </row>
    <row r="16" spans="1:8" s="101" customFormat="1">
      <c r="A16" s="120"/>
      <c r="B16" s="146" t="s">
        <v>44</v>
      </c>
      <c r="C16" s="120"/>
    </row>
    <row r="17" spans="1:3" s="101" customFormat="1">
      <c r="A17" s="120"/>
      <c r="B17" s="146" t="s">
        <v>160</v>
      </c>
      <c r="C17" s="120"/>
    </row>
    <row r="18" spans="1:3" s="101" customFormat="1">
      <c r="A18" s="120"/>
      <c r="C18" s="120"/>
    </row>
    <row r="19" spans="1:3" s="101" customFormat="1">
      <c r="A19" s="120"/>
      <c r="B19" s="119" t="s">
        <v>7</v>
      </c>
      <c r="C19" s="120"/>
    </row>
    <row r="20" spans="1:3" s="101" customFormat="1">
      <c r="A20" s="120"/>
      <c r="B20" s="123"/>
      <c r="C20" s="120"/>
    </row>
    <row r="21" spans="1:3" s="101" customFormat="1">
      <c r="A21" s="120"/>
      <c r="B21" s="124" t="s">
        <v>8</v>
      </c>
      <c r="C21" s="120"/>
    </row>
    <row r="22" spans="1:3" s="101" customFormat="1">
      <c r="A22" s="120"/>
      <c r="B22" s="124" t="s">
        <v>9</v>
      </c>
      <c r="C22" s="120"/>
    </row>
    <row r="23" spans="1:3" s="101" customFormat="1">
      <c r="A23" s="120"/>
      <c r="B23" s="121"/>
      <c r="C23" s="120"/>
    </row>
    <row r="24" spans="1:3">
      <c r="A24" s="14"/>
      <c r="B24" s="119" t="s">
        <v>10</v>
      </c>
      <c r="C24" s="120"/>
    </row>
    <row r="25" spans="1:3">
      <c r="A25" s="14"/>
      <c r="B25" s="119" t="s">
        <v>11</v>
      </c>
      <c r="C25" s="120"/>
    </row>
    <row r="26" spans="1:3">
      <c r="A26" s="14"/>
      <c r="B26" s="119" t="s">
        <v>12</v>
      </c>
      <c r="C26" s="120"/>
    </row>
    <row r="27" spans="1:3">
      <c r="A27" s="14"/>
      <c r="B27" s="83" t="s">
        <v>13</v>
      </c>
      <c r="C27" s="120"/>
    </row>
    <row r="28" spans="1:3" ht="334.15" customHeight="1">
      <c r="A28" s="14"/>
      <c r="B28" s="121"/>
      <c r="C28" s="120"/>
    </row>
    <row r="29" spans="1:3">
      <c r="A29" s="14"/>
      <c r="B29" s="163" t="s">
        <v>159</v>
      </c>
      <c r="C29" s="120"/>
    </row>
    <row r="30" spans="1:3">
      <c r="A30" s="14"/>
      <c r="B30" s="145" t="s">
        <v>14</v>
      </c>
      <c r="C30" s="120"/>
    </row>
    <row r="31" spans="1:3">
      <c r="A31" s="14"/>
      <c r="B31" s="121"/>
      <c r="C31" s="120"/>
    </row>
    <row r="32" spans="1:3">
      <c r="B32" s="102"/>
      <c r="C32" s="120"/>
    </row>
    <row r="33" spans="1:3">
      <c r="A33" s="14"/>
      <c r="B33" s="128" t="s">
        <v>15</v>
      </c>
      <c r="C33" s="120"/>
    </row>
    <row r="34" spans="1:3">
      <c r="A34" s="14"/>
      <c r="B34" s="121"/>
      <c r="C34" s="120"/>
    </row>
    <row r="35" spans="1:3">
      <c r="B35" s="102"/>
    </row>
    <row r="36" spans="1:3">
      <c r="B36" s="102"/>
    </row>
    <row r="37" spans="1:3">
      <c r="B37" s="102"/>
    </row>
    <row r="38" spans="1:3">
      <c r="B38" s="102"/>
    </row>
    <row r="39" spans="1:3">
      <c r="B39" s="102"/>
    </row>
    <row r="40" spans="1:3">
      <c r="B40" s="102"/>
    </row>
  </sheetData>
  <hyperlinks>
    <hyperlink ref="B22" r:id="rId1" xr:uid="{AF563B23-6CE9-4FD3-AFC4-2FA0B47CD7E5}"/>
    <hyperlink ref="B21" r:id="rId2" xr:uid="{07618686-1202-49FD-AB18-9492F63DFE7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80BE5-D352-49D5-B3E2-604DA5815CBA}">
  <sheetPr>
    <tabColor theme="9" tint="0.59999389629810485"/>
  </sheetPr>
  <dimension ref="A1:F36"/>
  <sheetViews>
    <sheetView showGridLines="0" topLeftCell="A4" workbookViewId="0">
      <selection activeCell="G24" sqref="G24"/>
    </sheetView>
  </sheetViews>
  <sheetFormatPr defaultColWidth="25.125" defaultRowHeight="15.75"/>
  <sheetData>
    <row r="1" spans="1:6">
      <c r="A1" s="182" t="s">
        <v>16</v>
      </c>
      <c r="B1" s="182"/>
      <c r="C1" s="182"/>
      <c r="D1" s="182"/>
      <c r="E1" s="182"/>
      <c r="F1" s="182"/>
    </row>
    <row r="2" spans="1:6">
      <c r="A2" s="183" t="s">
        <v>17</v>
      </c>
      <c r="B2" s="183"/>
      <c r="C2" s="183"/>
      <c r="D2" s="184" t="s">
        <v>18</v>
      </c>
      <c r="E2" s="184"/>
      <c r="F2" s="184"/>
    </row>
    <row r="3" spans="1:6">
      <c r="A3" s="183" t="s">
        <v>19</v>
      </c>
      <c r="B3" s="183"/>
      <c r="C3" s="183"/>
      <c r="D3" s="184" t="s">
        <v>20</v>
      </c>
      <c r="E3" s="184"/>
      <c r="F3" s="184"/>
    </row>
    <row r="4" spans="1:6">
      <c r="A4" s="180" t="s">
        <v>157</v>
      </c>
      <c r="B4" s="180"/>
      <c r="C4" s="180"/>
      <c r="D4" s="181" t="s">
        <v>45</v>
      </c>
      <c r="E4" s="181"/>
      <c r="F4" s="181"/>
    </row>
    <row r="5" spans="1:6">
      <c r="A5" s="180" t="s">
        <v>158</v>
      </c>
      <c r="B5" s="180"/>
      <c r="C5" s="180"/>
      <c r="D5" s="185"/>
      <c r="E5" s="185"/>
      <c r="F5" s="185"/>
    </row>
    <row r="8" spans="1:6">
      <c r="A8" s="186" t="s">
        <v>21</v>
      </c>
      <c r="B8" s="186" t="s">
        <v>22</v>
      </c>
      <c r="C8" s="186" t="s">
        <v>23</v>
      </c>
      <c r="D8" s="190" t="s">
        <v>46</v>
      </c>
    </row>
    <row r="9" spans="1:6" ht="29.25" customHeight="1">
      <c r="A9" s="186"/>
      <c r="B9" s="186"/>
      <c r="C9" s="187"/>
      <c r="D9" s="190"/>
    </row>
    <row r="10" spans="1:6" ht="30">
      <c r="A10" s="156" t="s">
        <v>36</v>
      </c>
      <c r="B10" s="157" t="s">
        <v>36</v>
      </c>
      <c r="C10" s="158" t="s">
        <v>37</v>
      </c>
      <c r="D10" s="155" t="s">
        <v>172</v>
      </c>
      <c r="E10" s="159"/>
    </row>
    <row r="14" spans="1:6" ht="31.5" customHeight="1"/>
    <row r="16" spans="1:6">
      <c r="A16" s="191" t="s">
        <v>24</v>
      </c>
      <c r="B16" s="192"/>
      <c r="C16" s="192"/>
      <c r="D16" s="192"/>
    </row>
    <row r="17" spans="1:4" ht="31.5" customHeight="1">
      <c r="A17" s="150" t="s">
        <v>28</v>
      </c>
      <c r="B17" s="151" t="s">
        <v>173</v>
      </c>
      <c r="C17" s="150" t="s">
        <v>30</v>
      </c>
      <c r="D17" s="152" t="s">
        <v>163</v>
      </c>
    </row>
    <row r="18" spans="1:4">
      <c r="A18" s="98">
        <f>IF(D10="Grande Impresa", 'P2 Grande Impresa'!L36, IF('Proponente Riepilogo'!D10="Media Impresa", 'P3 Media Impresa '!L36, IF('Proponente Riepilogo'!D10="Piccola Impresa", 'P4 Picc. Impresa'!L36, "")))</f>
        <v>0</v>
      </c>
      <c r="B18" s="99">
        <f>IF(D10="Grande Impresa", 'P2 Grande Impresa'!M36, IF('Proponente Riepilogo'!D10="Media Impresa", 'P3 Media Impresa '!M39, IF('Proponente Riepilogo'!D10="Piccola Impresa", 'P4 Picc. Impresa'!M39, "")))</f>
        <v>0</v>
      </c>
      <c r="C18" s="98">
        <f>IF(D10="Grande Impresa", 'P2 Grande Impresa'!N36, IF('Proponente Riepilogo'!D10="Media Impresa", 'P3 Media Impresa '!N36, IF('Proponente Riepilogo'!D10="Piccola Impresa", 'P4 Picc. Impresa'!N36, "")))</f>
        <v>0</v>
      </c>
      <c r="D18" s="149">
        <f>IF(D10="Grande Impresa", 'P2 Grande Impresa'!O36, IF('Proponente Riepilogo'!D10="Media Impresa", 'P3 Media Impresa '!O36, IF('Proponente Riepilogo'!D10="Piccola Impresa", 'P4 Picc. Impresa'!O36, "")))</f>
        <v>0</v>
      </c>
    </row>
    <row r="19" spans="1:4">
      <c r="A19" s="191" t="s">
        <v>25</v>
      </c>
      <c r="B19" s="192"/>
      <c r="C19" s="192"/>
      <c r="D19" s="192"/>
    </row>
    <row r="20" spans="1:4" ht="31.5" customHeight="1">
      <c r="A20" s="150" t="s">
        <v>28</v>
      </c>
      <c r="B20" s="151" t="s">
        <v>173</v>
      </c>
      <c r="C20" s="150" t="s">
        <v>30</v>
      </c>
      <c r="D20" s="152" t="s">
        <v>163</v>
      </c>
    </row>
    <row r="21" spans="1:4">
      <c r="A21" s="98">
        <f>IF(D10="Grande Impresa", 'P2 Grande Impresa'!Q36, IF('Proponente Riepilogo'!D10="Media Impresa", 'P3 Media Impresa '!Q36, IF('Proponente Riepilogo'!D10="Piccola Impresa", 'P4 Picc. Impresa'!Q36, "")))</f>
        <v>0</v>
      </c>
      <c r="B21" s="99">
        <f>IF(D10="Grande Impresa", 'P2 Grande Impresa'!R36, IF('Proponente Riepilogo'!D10="Media Impresa", 'P3 Media Impresa '!R39, IF('Proponente Riepilogo'!D10="Piccola Impresa", 'P4 Picc. Impresa'!R39, "")))</f>
        <v>0</v>
      </c>
      <c r="C21" s="98">
        <f>IF(D10="Grande Impresa", 'P2 Grande Impresa'!S36, IF('Proponente Riepilogo'!D10="Media Impresa", 'P3 Media Impresa '!S36, IF('Proponente Riepilogo'!D10="Piccola Impresa", 'P4 Picc. Impresa'!S36, "")))</f>
        <v>0</v>
      </c>
      <c r="D21" s="149">
        <f>IF(D10="Grande Impresa", 'P2 Grande Impresa'!T36, IF('Proponente Riepilogo'!D10="Media Impresa", 'P3 Media Impresa '!T36, IF('Proponente Riepilogo'!D10="Piccola Impresa", 'P4 Picc. Impresa'!T36, "")))</f>
        <v>0</v>
      </c>
    </row>
    <row r="22" spans="1:4">
      <c r="A22" s="188" t="s">
        <v>26</v>
      </c>
      <c r="B22" s="188"/>
      <c r="C22" s="188"/>
      <c r="D22" s="188"/>
    </row>
    <row r="23" spans="1:4">
      <c r="A23" s="150" t="s">
        <v>28</v>
      </c>
      <c r="B23" s="151" t="s">
        <v>29</v>
      </c>
      <c r="C23" s="150" t="s">
        <v>30</v>
      </c>
      <c r="D23" s="152" t="s">
        <v>163</v>
      </c>
    </row>
    <row r="24" spans="1:4">
      <c r="A24" s="98">
        <f>IF(D10="Grande Impresa", 'P2 Grande Impresa'!V36, IF('Proponente Riepilogo'!D10="Media Impresa", 'P3 Media Impresa '!V36, IF('Proponente Riepilogo'!D10="Piccola Impresa", 'P4 Picc. Impresa'!V36, "")))</f>
        <v>0</v>
      </c>
      <c r="B24" s="99">
        <f>IF(D10="Grande Impresa", 'P2 Grande Impresa'!W36, IF('Proponente Riepilogo'!D10="Media Impresa", 'P3 Media Impresa '!W39, IF('Proponente Riepilogo'!D10="Piccola Impresa", 'P4 Picc. Impresa'!W39, "")))</f>
        <v>0</v>
      </c>
      <c r="C24" s="98">
        <f>IF(D10="Grande Impresa", 'P2 Grande Impresa'!X36, IF('Proponente Riepilogo'!D10="Media Impresa", 'P3 Media Impresa '!X36, IF('Proponente Riepilogo'!D10="Piccola Impresa", 'P4 Picc. Impresa'!X36, "")))</f>
        <v>0</v>
      </c>
      <c r="D24" s="98">
        <f>IF(D10="Grande Impresa", 'P2 Grande Impresa'!Y36, IF('Proponente Riepilogo'!D10="Media Impresa", 'P3 Media Impresa '!Y36, IF('Proponente Riepilogo'!D10="Piccola Impresa", 'P4 Picc. Impresa'!Y36, "")))</f>
        <v>0</v>
      </c>
    </row>
    <row r="26" spans="1:4">
      <c r="A26" s="189" t="s">
        <v>27</v>
      </c>
      <c r="B26" s="189"/>
      <c r="C26" s="189"/>
      <c r="D26" s="189"/>
    </row>
    <row r="27" spans="1:4">
      <c r="A27" s="100" t="s">
        <v>32</v>
      </c>
      <c r="B27" s="100" t="s">
        <v>33</v>
      </c>
      <c r="C27" s="100" t="s">
        <v>30</v>
      </c>
      <c r="D27" s="164" t="s">
        <v>163</v>
      </c>
    </row>
    <row r="28" spans="1:4">
      <c r="A28" s="98">
        <f>SUM(A15+A18+A21+A24)</f>
        <v>0</v>
      </c>
      <c r="B28" s="98">
        <f>SUM(A15*B15)+(A18*B18)+(A21*B21)+(A24*B24)</f>
        <v>0</v>
      </c>
      <c r="C28" s="98">
        <f>(C15+C18+C21+C24)</f>
        <v>0</v>
      </c>
      <c r="D28" s="98">
        <f>(D15+D18+D21+D24)</f>
        <v>0</v>
      </c>
    </row>
    <row r="30" spans="1:4" ht="45">
      <c r="A30" s="153" t="s">
        <v>47</v>
      </c>
      <c r="B30" s="153" t="s">
        <v>34</v>
      </c>
      <c r="C30" s="153" t="s">
        <v>35</v>
      </c>
    </row>
    <row r="31" spans="1:4">
      <c r="A31" s="117">
        <f>IF(D10="Grande Impresa", 'P2 Grande Impresa'!H35, IF('Proponente Riepilogo'!D10="Media Impresa", 'P3 Media Impresa '!H35, IF('Proponente Riepilogo'!D10="Piccola Impresa", 'P4 Picc. Impresa'!H35, "")))</f>
        <v>1</v>
      </c>
      <c r="B31" s="117">
        <f>IF(D10="Grande Impresa", 'P2 Grande Impresa'!I35, IF('Proponente Riepilogo'!D10="Media Impresa", 'P3 Media Impresa '!I35, IF('Proponente Riepilogo'!D10="Piccola Impresa", 'P4 Picc. Impresa'!I35, "")))</f>
        <v>1</v>
      </c>
      <c r="C31" s="99">
        <f>IF(D10="Grande Impresa", 'P2 Grande Impresa'!J35, IF('Proponente Riepilogo'!D10="Media Impresa", 'P3 Media Impresa '!J35, IF('Proponente Riepilogo'!D10="Piccola Impresa", 'P4 Picc. Impresa'!J35, "")))</f>
        <v>1</v>
      </c>
    </row>
    <row r="33" spans="1:3">
      <c r="A33" s="154" t="s">
        <v>38</v>
      </c>
      <c r="B33" s="95" t="s">
        <v>39</v>
      </c>
      <c r="C33" s="95" t="s">
        <v>40</v>
      </c>
    </row>
    <row r="34" spans="1:3">
      <c r="A34" s="92" t="s">
        <v>41</v>
      </c>
      <c r="B34" s="93">
        <f>A28</f>
        <v>0</v>
      </c>
      <c r="C34" s="93">
        <f>B28</f>
        <v>0</v>
      </c>
    </row>
    <row r="35" spans="1:3" ht="30">
      <c r="A35" s="92" t="s">
        <v>42</v>
      </c>
      <c r="B35" s="94">
        <v>1</v>
      </c>
      <c r="C35" s="94">
        <v>1</v>
      </c>
    </row>
    <row r="36" spans="1:3" ht="30">
      <c r="A36" s="92" t="s">
        <v>43</v>
      </c>
      <c r="B36" s="94">
        <f>C31</f>
        <v>1</v>
      </c>
      <c r="C36" s="94">
        <f>B36</f>
        <v>1</v>
      </c>
    </row>
  </sheetData>
  <mergeCells count="17">
    <mergeCell ref="A22:D22"/>
    <mergeCell ref="A26:D26"/>
    <mergeCell ref="D8:D9"/>
    <mergeCell ref="A16:D16"/>
    <mergeCell ref="A19:D19"/>
    <mergeCell ref="A5:C5"/>
    <mergeCell ref="D5:F5"/>
    <mergeCell ref="A8:A9"/>
    <mergeCell ref="B8:B9"/>
    <mergeCell ref="C8:C9"/>
    <mergeCell ref="A4:C4"/>
    <mergeCell ref="D4:F4"/>
    <mergeCell ref="A1:F1"/>
    <mergeCell ref="A2:C2"/>
    <mergeCell ref="D2:F2"/>
    <mergeCell ref="A3:C3"/>
    <mergeCell ref="D3:F3"/>
  </mergeCells>
  <dataValidations count="5">
    <dataValidation type="list" allowBlank="1" showErrorMessage="1" sqref="C10" xr:uid="{4115FF9E-C867-409D-80C3-2978D92086A5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A16:A17 A26:A27 C22:D23 C17:D17 A19:A20 A22:A23 B22 C20:D20 B26 C26:D27" xr:uid="{50DA3B50-383E-40AF-9AF6-4F7C19C08E1F}">
      <formula1>0</formula1>
      <formula2>300000000</formula2>
    </dataValidation>
    <dataValidation type="decimal" allowBlank="1" showErrorMessage="1" sqref="A31:C31 A28 C28:D28" xr:uid="{A06D97AE-1288-4EA2-BA89-AD08A0264273}">
      <formula1>0</formula1>
      <formula2>300000000</formula2>
    </dataValidation>
    <dataValidation type="list" allowBlank="1" showInputMessage="1" showErrorMessage="1" promptTitle="Inserire" sqref="D10" xr:uid="{D3324F4C-1159-432D-AC61-BE9250018851}">
      <formula1>"INSERIRE, Grande Impresa, Media Impresa, Piccola Impresa"</formula1>
    </dataValidation>
    <dataValidation allowBlank="1" showInputMessage="1" showErrorMessage="1" sqref="A18:D18 A24:D24 A21:D21" xr:uid="{F1DCAA5A-E6A4-4311-8E6C-55808EB44592}"/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6030E-24BE-4A29-A14C-1FF92EBBBF58}">
  <dimension ref="A1:AC36"/>
  <sheetViews>
    <sheetView showGridLines="0" zoomScale="80" zoomScaleNormal="80" workbookViewId="0">
      <selection activeCell="F2" sqref="F2:F7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16" width="14.75" customWidth="1"/>
    <col min="17" max="17" width="14.5" customWidth="1"/>
    <col min="18" max="18" width="17.625" customWidth="1"/>
    <col min="19" max="19" width="17.5" customWidth="1"/>
    <col min="20" max="20" width="14" customWidth="1"/>
    <col min="21" max="21" width="13.5" customWidth="1"/>
    <col min="22" max="22" width="14.125" customWidth="1"/>
    <col min="23" max="23" width="14.75" customWidth="1"/>
    <col min="24" max="24" width="13.75" customWidth="1"/>
    <col min="25" max="25" width="17.5" customWidth="1"/>
    <col min="26" max="26" width="16.125" customWidth="1"/>
    <col min="27" max="28" width="15.375" customWidth="1"/>
    <col min="29" max="29" width="14.75" customWidth="1"/>
    <col min="30" max="30" width="15.5" customWidth="1"/>
    <col min="31" max="31" width="14" customWidth="1"/>
    <col min="32" max="32" width="17.5" customWidth="1"/>
    <col min="33" max="33" width="18.25" customWidth="1"/>
    <col min="34" max="34" width="15.375" customWidth="1"/>
    <col min="35" max="35" width="16.75" customWidth="1"/>
    <col min="36" max="36" width="14.75" customWidth="1"/>
    <col min="37" max="37" width="17.5" customWidth="1"/>
    <col min="38" max="38" width="8.25" customWidth="1"/>
    <col min="39" max="39" width="13.5" customWidth="1"/>
    <col min="40" max="40" width="14.125" customWidth="1"/>
    <col min="41" max="41" width="14.75" customWidth="1"/>
    <col min="42" max="42" width="15.25" customWidth="1"/>
    <col min="43" max="43" width="13.5" customWidth="1"/>
    <col min="44" max="44" width="14.125" customWidth="1"/>
    <col min="45" max="45" width="14.75" customWidth="1"/>
  </cols>
  <sheetData>
    <row r="1" spans="1:20" s="91" customFormat="1" ht="74.25" customHeight="1">
      <c r="A1" s="103" t="s">
        <v>48</v>
      </c>
      <c r="B1" s="103" t="s">
        <v>49</v>
      </c>
      <c r="C1" s="103" t="s">
        <v>50</v>
      </c>
      <c r="D1" s="103" t="s">
        <v>51</v>
      </c>
      <c r="E1" s="90" t="s">
        <v>52</v>
      </c>
      <c r="F1" s="90" t="s">
        <v>53</v>
      </c>
      <c r="G1" s="90" t="s">
        <v>54</v>
      </c>
      <c r="H1" s="90" t="s">
        <v>55</v>
      </c>
      <c r="I1" s="90" t="s">
        <v>56</v>
      </c>
      <c r="J1" s="90" t="s">
        <v>57</v>
      </c>
      <c r="K1" s="90" t="s">
        <v>58</v>
      </c>
      <c r="L1" s="168" t="s">
        <v>162</v>
      </c>
      <c r="M1" s="103" t="s">
        <v>59</v>
      </c>
      <c r="N1" s="103" t="s">
        <v>60</v>
      </c>
      <c r="O1" s="174" t="s">
        <v>166</v>
      </c>
      <c r="P1" s="103" t="s">
        <v>61</v>
      </c>
      <c r="Q1" s="90"/>
    </row>
    <row r="2" spans="1:20">
      <c r="A2" s="130" t="s">
        <v>24</v>
      </c>
      <c r="B2" s="130">
        <v>0.5</v>
      </c>
      <c r="C2" s="103"/>
      <c r="D2" s="130" t="s">
        <v>171</v>
      </c>
      <c r="E2" s="89" t="s">
        <v>62</v>
      </c>
      <c r="F2" s="135"/>
      <c r="G2" s="131">
        <v>1720</v>
      </c>
      <c r="H2" s="132">
        <v>75</v>
      </c>
      <c r="I2" s="132">
        <f>Table145623[[#This Row],[Costo standard (€/ora)]]*Table145623[[#This Row],['# Mesi persona]]*Table145623[[#This Row],[Ore/anno]]/12</f>
        <v>0</v>
      </c>
      <c r="J2" s="133">
        <f>Table145623[[#This Row],[Costo Personale (€)]]*0.15</f>
        <v>0</v>
      </c>
      <c r="K2" s="133">
        <f>Table145623[[#This Row],[Costo Personale (€)]]+Table145623[[#This Row],[Costi indiretti (15%)]]</f>
        <v>0</v>
      </c>
      <c r="L2" s="166">
        <f t="shared" ref="L2:L10" si="0">$B$13</f>
        <v>1</v>
      </c>
      <c r="M2" s="130">
        <v>1</v>
      </c>
      <c r="N2" s="134">
        <f>Table145623[[#This Row],[Costo Totale del Personale (€)]]*(Table145623[[#This Row],[% intensità agevolazione]]+Table145623[[#This Row],[eventuale maggiorazione % intensità agevolazione NOT APPLICABLE]])</f>
        <v>0</v>
      </c>
      <c r="O2" s="171">
        <f>Table145623[[#This Row],[Agevolazione]]*Table145623[[#This Row],[% agevolazioni localizzate nelle Regioni del Mezzogiorno]]</f>
        <v>0</v>
      </c>
      <c r="P2" s="134">
        <f>Table145623[[#This Row],[Agevolazione]]*Table145623[[#This Row],[% agevolazioni in investimenti di cui linea di intervento 022
]]</f>
        <v>0</v>
      </c>
      <c r="Q2" s="134"/>
    </row>
    <row r="3" spans="1:20">
      <c r="A3" s="130" t="s">
        <v>24</v>
      </c>
      <c r="B3" s="130">
        <v>0.5</v>
      </c>
      <c r="C3" s="103"/>
      <c r="D3" s="130"/>
      <c r="E3" s="89" t="s">
        <v>63</v>
      </c>
      <c r="F3" s="135"/>
      <c r="G3" s="131">
        <v>1720</v>
      </c>
      <c r="H3" s="132">
        <v>43</v>
      </c>
      <c r="I3" s="132">
        <f>Table145623[[#This Row],[Costo standard (€/ora)]]*Table145623[[#This Row],['# Mesi persona]]*Table145623[[#This Row],[Ore/anno]]/12</f>
        <v>0</v>
      </c>
      <c r="J3" s="133">
        <f>Table145623[[#This Row],[Costo Personale (€)]]*0.15</f>
        <v>0</v>
      </c>
      <c r="K3" s="133">
        <f>Table145623[[#This Row],[Costo Personale (€)]]+Table145623[[#This Row],[Costi indiretti (15%)]]</f>
        <v>0</v>
      </c>
      <c r="L3" s="166">
        <f t="shared" si="0"/>
        <v>1</v>
      </c>
      <c r="M3" s="130">
        <v>1</v>
      </c>
      <c r="N3" s="134">
        <f>Table145623[[#This Row],[Costo Totale del Personale (€)]]*(Table145623[[#This Row],[% intensità agevolazione]]+Table145623[[#This Row],[eventuale maggiorazione % intensità agevolazione NOT APPLICABLE]])</f>
        <v>0</v>
      </c>
      <c r="O3" s="171">
        <f>Table145623[[#This Row],[Agevolazione]]*Table145623[[#This Row],[% agevolazioni localizzate nelle Regioni del Mezzogiorno]]</f>
        <v>0</v>
      </c>
      <c r="P3" s="134">
        <f>Table145623[[#This Row],[Agevolazione]]*Table145623[[#This Row],[% agevolazioni in investimenti di cui linea di intervento 022
]]</f>
        <v>0</v>
      </c>
      <c r="Q3" s="134"/>
    </row>
    <row r="4" spans="1:20">
      <c r="A4" s="130" t="s">
        <v>24</v>
      </c>
      <c r="B4" s="130">
        <v>0.5</v>
      </c>
      <c r="C4" s="103"/>
      <c r="D4" s="130"/>
      <c r="E4" s="89" t="s">
        <v>64</v>
      </c>
      <c r="F4" s="135"/>
      <c r="G4" s="131">
        <v>1720</v>
      </c>
      <c r="H4" s="132">
        <v>27</v>
      </c>
      <c r="I4" s="132">
        <f>Table145623[[#This Row],[Costo standard (€/ora)]]*Table145623[[#This Row],['# Mesi persona]]*Table145623[[#This Row],[Ore/anno]]/12</f>
        <v>0</v>
      </c>
      <c r="J4" s="133">
        <f>Table145623[[#This Row],[Costo Personale (€)]]*0.15</f>
        <v>0</v>
      </c>
      <c r="K4" s="133">
        <f>Table145623[[#This Row],[Costo Personale (€)]]+Table145623[[#This Row],[Costi indiretti (15%)]]</f>
        <v>0</v>
      </c>
      <c r="L4" s="166">
        <f t="shared" si="0"/>
        <v>1</v>
      </c>
      <c r="M4" s="130">
        <v>1</v>
      </c>
      <c r="N4" s="134">
        <f>Table145623[[#This Row],[Costo Totale del Personale (€)]]*(Table145623[[#This Row],[% intensità agevolazione]]+Table145623[[#This Row],[eventuale maggiorazione % intensità agevolazione NOT APPLICABLE]])</f>
        <v>0</v>
      </c>
      <c r="O4" s="171">
        <f>Table145623[[#This Row],[Agevolazione]]*Table145623[[#This Row],[% agevolazioni localizzate nelle Regioni del Mezzogiorno]]</f>
        <v>0</v>
      </c>
      <c r="P4" s="134">
        <f>Table145623[[#This Row],[Agevolazione]]*Table145623[[#This Row],[% agevolazioni in investimenti di cui linea di intervento 022
]]</f>
        <v>0</v>
      </c>
      <c r="Q4" s="134"/>
    </row>
    <row r="5" spans="1:20">
      <c r="A5" s="130" t="s">
        <v>25</v>
      </c>
      <c r="B5" s="130">
        <v>0.25</v>
      </c>
      <c r="C5" s="103"/>
      <c r="D5" s="130"/>
      <c r="E5" s="89" t="s">
        <v>62</v>
      </c>
      <c r="F5" s="135"/>
      <c r="G5" s="131">
        <v>1720</v>
      </c>
      <c r="H5" s="132">
        <v>75</v>
      </c>
      <c r="I5" s="132">
        <f>Table145623[[#This Row],[Costo standard (€/ora)]]*Table145623[[#This Row],['# Mesi persona]]*Table145623[[#This Row],[Ore/anno]]/12</f>
        <v>0</v>
      </c>
      <c r="J5" s="133">
        <f>Table145623[[#This Row],[Costo Personale (€)]]*0.15</f>
        <v>0</v>
      </c>
      <c r="K5" s="133">
        <f>Table145623[[#This Row],[Costo Personale (€)]]+Table145623[[#This Row],[Costi indiretti (15%)]]</f>
        <v>0</v>
      </c>
      <c r="L5" s="166">
        <f t="shared" si="0"/>
        <v>1</v>
      </c>
      <c r="M5" s="130">
        <v>1</v>
      </c>
      <c r="N5" s="134">
        <f>Table145623[[#This Row],[Costo Totale del Personale (€)]]*(Table145623[[#This Row],[% intensità agevolazione]]+Table145623[[#This Row],[eventuale maggiorazione % intensità agevolazione NOT APPLICABLE]])</f>
        <v>0</v>
      </c>
      <c r="O5" s="171">
        <f>Table145623[[#This Row],[Agevolazione]]*Table145623[[#This Row],[% agevolazioni localizzate nelle Regioni del Mezzogiorno]]</f>
        <v>0</v>
      </c>
      <c r="P5" s="134">
        <f>Table145623[[#This Row],[Agevolazione]]*Table145623[[#This Row],[% agevolazioni in investimenti di cui linea di intervento 022
]]</f>
        <v>0</v>
      </c>
      <c r="Q5" s="134"/>
    </row>
    <row r="6" spans="1:20">
      <c r="A6" s="130" t="s">
        <v>25</v>
      </c>
      <c r="B6" s="130">
        <v>0.25</v>
      </c>
      <c r="C6" s="103"/>
      <c r="D6" s="130"/>
      <c r="E6" s="89" t="s">
        <v>63</v>
      </c>
      <c r="F6" s="135"/>
      <c r="G6" s="131">
        <v>1720</v>
      </c>
      <c r="H6" s="132">
        <v>43</v>
      </c>
      <c r="I6" s="132">
        <f>Table145623[[#This Row],[Costo standard (€/ora)]]*Table145623[[#This Row],['# Mesi persona]]*Table145623[[#This Row],[Ore/anno]]/12</f>
        <v>0</v>
      </c>
      <c r="J6" s="133">
        <f>Table145623[[#This Row],[Costo Personale (€)]]*0.15</f>
        <v>0</v>
      </c>
      <c r="K6" s="133">
        <f>Table145623[[#This Row],[Costo Personale (€)]]+Table145623[[#This Row],[Costi indiretti (15%)]]</f>
        <v>0</v>
      </c>
      <c r="L6" s="166">
        <f t="shared" si="0"/>
        <v>1</v>
      </c>
      <c r="M6" s="130">
        <v>1</v>
      </c>
      <c r="N6" s="134">
        <f>Table145623[[#This Row],[Costo Totale del Personale (€)]]*(Table145623[[#This Row],[% intensità agevolazione]]+Table145623[[#This Row],[eventuale maggiorazione % intensità agevolazione NOT APPLICABLE]])</f>
        <v>0</v>
      </c>
      <c r="O6" s="171">
        <f>Table145623[[#This Row],[Agevolazione]]*Table145623[[#This Row],[% agevolazioni localizzate nelle Regioni del Mezzogiorno]]</f>
        <v>0</v>
      </c>
      <c r="P6" s="134">
        <f>Table145623[[#This Row],[Agevolazione]]*Table145623[[#This Row],[% agevolazioni in investimenti di cui linea di intervento 022
]]</f>
        <v>0</v>
      </c>
      <c r="Q6" s="134"/>
    </row>
    <row r="7" spans="1:20">
      <c r="A7" s="130" t="s">
        <v>25</v>
      </c>
      <c r="B7" s="130">
        <v>0.25</v>
      </c>
      <c r="C7" s="103"/>
      <c r="D7" s="130" t="s">
        <v>171</v>
      </c>
      <c r="E7" s="89" t="s">
        <v>64</v>
      </c>
      <c r="F7" s="135"/>
      <c r="G7" s="131">
        <v>1720</v>
      </c>
      <c r="H7" s="132">
        <v>27</v>
      </c>
      <c r="I7" s="132">
        <f>Table145623[[#This Row],[Costo standard (€/ora)]]*Table145623[[#This Row],['# Mesi persona]]*Table145623[[#This Row],[Ore/anno]]/12</f>
        <v>0</v>
      </c>
      <c r="J7" s="133">
        <f>Table145623[[#This Row],[Costo Personale (€)]]*0.15</f>
        <v>0</v>
      </c>
      <c r="K7" s="133">
        <f>Table145623[[#This Row],[Costo Personale (€)]]+Table145623[[#This Row],[Costi indiretti (15%)]]</f>
        <v>0</v>
      </c>
      <c r="L7" s="166">
        <f t="shared" si="0"/>
        <v>1</v>
      </c>
      <c r="M7" s="130">
        <v>1</v>
      </c>
      <c r="N7" s="134">
        <f>Table145623[[#This Row],[Costo Totale del Personale (€)]]*(Table145623[[#This Row],[% intensità agevolazione]]+Table145623[[#This Row],[eventuale maggiorazione % intensità agevolazione NOT APPLICABLE]])</f>
        <v>0</v>
      </c>
      <c r="O7" s="171">
        <f>Table145623[[#This Row],[Agevolazione]]*Table145623[[#This Row],[% agevolazioni localizzate nelle Regioni del Mezzogiorno]]</f>
        <v>0</v>
      </c>
      <c r="P7" s="134">
        <f>Table145623[[#This Row],[Agevolazione]]*Table145623[[#This Row],[% agevolazioni in investimenti di cui linea di intervento 022
]]</f>
        <v>0</v>
      </c>
      <c r="Q7" s="134"/>
    </row>
    <row r="8" spans="1:20">
      <c r="A8" s="130" t="s">
        <v>26</v>
      </c>
      <c r="B8" s="130">
        <v>0.5</v>
      </c>
      <c r="C8" s="103"/>
      <c r="D8" s="130"/>
      <c r="E8" s="89" t="s">
        <v>62</v>
      </c>
      <c r="F8" s="135"/>
      <c r="G8" s="131">
        <v>1720</v>
      </c>
      <c r="H8" s="132">
        <v>75</v>
      </c>
      <c r="I8" s="132">
        <f>Table145623[[#This Row],[Costo standard (€/ora)]]*Table145623[[#This Row],['# Mesi persona]]*Table145623[[#This Row],[Ore/anno]]/12</f>
        <v>0</v>
      </c>
      <c r="J8" s="133">
        <f>Table145623[[#This Row],[Costo Personale (€)]]*0.15</f>
        <v>0</v>
      </c>
      <c r="K8" s="133">
        <f>Table145623[[#This Row],[Costo Personale (€)]]+Table145623[[#This Row],[Costi indiretti (15%)]]</f>
        <v>0</v>
      </c>
      <c r="L8" s="166">
        <f t="shared" si="0"/>
        <v>1</v>
      </c>
      <c r="M8" s="130">
        <v>1</v>
      </c>
      <c r="N8" s="134">
        <f>Table145623[[#This Row],[Costo Totale del Personale (€)]]*(Table145623[[#This Row],[% intensità agevolazione]]+Table145623[[#This Row],[eventuale maggiorazione % intensità agevolazione NOT APPLICABLE]])</f>
        <v>0</v>
      </c>
      <c r="O8" s="171">
        <f>Table145623[[#This Row],[Agevolazione]]*Table145623[[#This Row],[% agevolazioni localizzate nelle Regioni del Mezzogiorno]]</f>
        <v>0</v>
      </c>
      <c r="P8" s="134">
        <f>Table145623[[#This Row],[Agevolazione]]*Table145623[[#This Row],[% agevolazioni in investimenti di cui linea di intervento 022
]]</f>
        <v>0</v>
      </c>
      <c r="Q8" s="134"/>
    </row>
    <row r="9" spans="1:20">
      <c r="A9" s="130" t="s">
        <v>26</v>
      </c>
      <c r="B9" s="130">
        <v>0.5</v>
      </c>
      <c r="C9" s="103"/>
      <c r="D9" s="130"/>
      <c r="E9" s="89" t="s">
        <v>63</v>
      </c>
      <c r="F9" s="135"/>
      <c r="G9" s="131">
        <v>1720</v>
      </c>
      <c r="H9" s="132">
        <v>43</v>
      </c>
      <c r="I9" s="132">
        <f>Table145623[[#This Row],[Costo standard (€/ora)]]*Table145623[[#This Row],['# Mesi persona]]*Table145623[[#This Row],[Ore/anno]]/12</f>
        <v>0</v>
      </c>
      <c r="J9" s="133">
        <f>Table145623[[#This Row],[Costo Personale (€)]]*0.15</f>
        <v>0</v>
      </c>
      <c r="K9" s="133">
        <f>Table145623[[#This Row],[Costo Personale (€)]]+Table145623[[#This Row],[Costi indiretti (15%)]]</f>
        <v>0</v>
      </c>
      <c r="L9" s="166">
        <f t="shared" si="0"/>
        <v>1</v>
      </c>
      <c r="M9" s="130">
        <v>1</v>
      </c>
      <c r="N9" s="134">
        <f>Table145623[[#This Row],[Costo Totale del Personale (€)]]*(Table145623[[#This Row],[% intensità agevolazione]]+Table145623[[#This Row],[eventuale maggiorazione % intensità agevolazione NOT APPLICABLE]])</f>
        <v>0</v>
      </c>
      <c r="O9" s="171">
        <f>Table145623[[#This Row],[Agevolazione]]*Table145623[[#This Row],[% agevolazioni localizzate nelle Regioni del Mezzogiorno]]</f>
        <v>0</v>
      </c>
      <c r="P9" s="134">
        <f>Table145623[[#This Row],[Agevolazione]]*Table145623[[#This Row],[% agevolazioni in investimenti di cui linea di intervento 022
]]</f>
        <v>0</v>
      </c>
      <c r="Q9" s="134"/>
    </row>
    <row r="10" spans="1:20" ht="16.5" thickBot="1">
      <c r="A10" s="130" t="s">
        <v>26</v>
      </c>
      <c r="B10" s="130">
        <v>0.5</v>
      </c>
      <c r="C10" s="103"/>
      <c r="D10" s="130"/>
      <c r="E10" s="89" t="s">
        <v>64</v>
      </c>
      <c r="F10" s="136"/>
      <c r="G10" s="131">
        <v>1720</v>
      </c>
      <c r="H10" s="132">
        <v>27</v>
      </c>
      <c r="I10" s="132">
        <f>Table145623[[#This Row],[Costo standard (€/ora)]]*Table145623[[#This Row],['# Mesi persona]]*Table145623[[#This Row],[Ore/anno]]/12</f>
        <v>0</v>
      </c>
      <c r="J10" s="133">
        <f>Table145623[[#This Row],[Costo Personale (€)]]*0.15</f>
        <v>0</v>
      </c>
      <c r="K10" s="133">
        <f>Table145623[[#This Row],[Costo Personale (€)]]+Table145623[[#This Row],[Costi indiretti (15%)]]</f>
        <v>0</v>
      </c>
      <c r="L10" s="166">
        <f t="shared" si="0"/>
        <v>1</v>
      </c>
      <c r="M10" s="130">
        <v>1</v>
      </c>
      <c r="N10" s="134">
        <f>Table145623[[#This Row],[Costo Totale del Personale (€)]]*(Table145623[[#This Row],[% intensità agevolazione]]+Table145623[[#This Row],[eventuale maggiorazione % intensità agevolazione NOT APPLICABLE]])</f>
        <v>0</v>
      </c>
      <c r="O10" s="171">
        <f>Table145623[[#This Row],[Agevolazione]]*Table145623[[#This Row],[% agevolazioni localizzate nelle Regioni del Mezzogiorno]]</f>
        <v>0</v>
      </c>
      <c r="P10" s="134">
        <f>Table145623[[#This Row],[Agevolazione]]*Table145623[[#This Row],[% agevolazioni in investimenti di cui linea di intervento 022
]]</f>
        <v>0</v>
      </c>
      <c r="Q10" s="134"/>
    </row>
    <row r="11" spans="1:20" ht="16.5" thickBot="1">
      <c r="A11" s="138"/>
      <c r="B11" s="138"/>
      <c r="D11" s="108"/>
      <c r="F11" s="108"/>
      <c r="G11" s="107"/>
      <c r="J11" s="111" t="s">
        <v>65</v>
      </c>
      <c r="K11" s="113">
        <f>SUM(K2:K10)</f>
        <v>0</v>
      </c>
      <c r="M11" s="110" t="s">
        <v>27</v>
      </c>
      <c r="N11" s="112">
        <f>SUM(N2:N10)</f>
        <v>0</v>
      </c>
      <c r="O11" s="175"/>
      <c r="P11" s="112">
        <f>SUM(P2:P10)</f>
        <v>0</v>
      </c>
      <c r="Q11" s="134"/>
    </row>
    <row r="12" spans="1:20">
      <c r="O12" s="173"/>
      <c r="Q12" s="137"/>
    </row>
    <row r="13" spans="1:20">
      <c r="A13" s="165" t="s">
        <v>161</v>
      </c>
      <c r="B13" s="205">
        <v>1</v>
      </c>
      <c r="J13" s="144" t="s">
        <v>24</v>
      </c>
      <c r="K13" s="109">
        <f>K2+K3+K4</f>
        <v>0</v>
      </c>
      <c r="M13" s="144" t="s">
        <v>24</v>
      </c>
      <c r="N13" s="109">
        <f>N2+N3+N4</f>
        <v>0</v>
      </c>
      <c r="O13" s="109">
        <f>O2+O3+O4</f>
        <v>0</v>
      </c>
      <c r="P13" s="109">
        <f>P2+P3+P4</f>
        <v>0</v>
      </c>
      <c r="Q13" s="107"/>
    </row>
    <row r="14" spans="1:20">
      <c r="J14" s="144" t="s">
        <v>25</v>
      </c>
      <c r="K14" s="109">
        <f>K5+K6+K7</f>
        <v>0</v>
      </c>
      <c r="M14" s="144" t="s">
        <v>25</v>
      </c>
      <c r="N14" s="109">
        <f>N5+N6+N7</f>
        <v>0</v>
      </c>
      <c r="O14" s="109">
        <f>O5+O6+O7</f>
        <v>0</v>
      </c>
      <c r="P14" s="109">
        <f>P5+P6+P7</f>
        <v>0</v>
      </c>
    </row>
    <row r="15" spans="1:20">
      <c r="J15" s="144" t="s">
        <v>26</v>
      </c>
      <c r="K15" s="109">
        <f>K8+K9+K10</f>
        <v>0</v>
      </c>
      <c r="M15" s="144" t="s">
        <v>26</v>
      </c>
      <c r="N15" s="109">
        <f>N8+N9+N10</f>
        <v>0</v>
      </c>
      <c r="O15" s="109">
        <f>O8+O9+O10</f>
        <v>0</v>
      </c>
      <c r="P15" s="109">
        <f>P8+P9+P10</f>
        <v>0</v>
      </c>
      <c r="S15" s="109"/>
      <c r="T15" s="109"/>
    </row>
    <row r="16" spans="1:20">
      <c r="S16" s="109"/>
      <c r="T16" s="109"/>
    </row>
    <row r="17" spans="1:21" ht="90">
      <c r="A17" s="105" t="s">
        <v>48</v>
      </c>
      <c r="B17" s="105" t="s">
        <v>49</v>
      </c>
      <c r="C17" s="105" t="s">
        <v>50</v>
      </c>
      <c r="D17" s="90"/>
      <c r="H17" s="104" t="s">
        <v>66</v>
      </c>
      <c r="I17" s="104" t="s">
        <v>67</v>
      </c>
      <c r="J17" s="104" t="s">
        <v>68</v>
      </c>
      <c r="K17" s="104" t="s">
        <v>69</v>
      </c>
      <c r="L17" s="172" t="s">
        <v>165</v>
      </c>
      <c r="M17" s="105" t="s">
        <v>59</v>
      </c>
      <c r="N17" s="106" t="s">
        <v>60</v>
      </c>
      <c r="O17" s="106" t="s">
        <v>166</v>
      </c>
      <c r="P17" s="106" t="s">
        <v>70</v>
      </c>
      <c r="S17" s="109"/>
      <c r="T17" s="109"/>
    </row>
    <row r="18" spans="1:21">
      <c r="A18" s="139" t="s">
        <v>24</v>
      </c>
      <c r="B18" s="139">
        <v>0.5</v>
      </c>
      <c r="C18" s="105"/>
      <c r="D18" s="140"/>
      <c r="H18" s="160">
        <v>0</v>
      </c>
      <c r="I18" s="160">
        <v>0</v>
      </c>
      <c r="J18" s="160">
        <v>0</v>
      </c>
      <c r="K18" s="160">
        <f t="shared" ref="K18:K20" si="1">SUM(H18:J18)</f>
        <v>0</v>
      </c>
      <c r="L18" s="170">
        <f t="shared" ref="L18:L20" si="2">$B$13</f>
        <v>1</v>
      </c>
      <c r="M18" s="139">
        <v>1</v>
      </c>
      <c r="N18" s="129">
        <f>K18*(B18+C18)</f>
        <v>0</v>
      </c>
      <c r="O18" s="177">
        <f>N18*L18</f>
        <v>0</v>
      </c>
      <c r="P18" s="129">
        <f>N18*M18</f>
        <v>0</v>
      </c>
    </row>
    <row r="19" spans="1:21">
      <c r="A19" s="139" t="s">
        <v>25</v>
      </c>
      <c r="B19" s="139">
        <v>0.25</v>
      </c>
      <c r="C19" s="105"/>
      <c r="D19" s="140"/>
      <c r="H19" s="160">
        <v>0</v>
      </c>
      <c r="I19" s="160">
        <v>0</v>
      </c>
      <c r="J19" s="160">
        <v>0</v>
      </c>
      <c r="K19" s="160">
        <f t="shared" si="1"/>
        <v>0</v>
      </c>
      <c r="L19" s="170">
        <f t="shared" si="2"/>
        <v>1</v>
      </c>
      <c r="M19" s="139">
        <v>1</v>
      </c>
      <c r="N19" s="129">
        <f>K19*(B19+C19)</f>
        <v>0</v>
      </c>
      <c r="O19" s="177">
        <f t="shared" ref="O19:O20" si="3">N19*L19</f>
        <v>0</v>
      </c>
      <c r="P19" s="129">
        <f>N19*M19</f>
        <v>0</v>
      </c>
    </row>
    <row r="20" spans="1:21">
      <c r="A20" s="141" t="s">
        <v>26</v>
      </c>
      <c r="B20" s="142">
        <v>0.5</v>
      </c>
      <c r="C20" s="105"/>
      <c r="D20" s="140"/>
      <c r="H20" s="143">
        <v>0</v>
      </c>
      <c r="I20" s="143">
        <v>0</v>
      </c>
      <c r="J20" s="143">
        <v>0</v>
      </c>
      <c r="K20" s="143">
        <f t="shared" si="1"/>
        <v>0</v>
      </c>
      <c r="L20" s="170">
        <f t="shared" si="2"/>
        <v>1</v>
      </c>
      <c r="M20" s="179">
        <v>1</v>
      </c>
      <c r="N20" s="143">
        <f>K20*(B20+C20)</f>
        <v>0</v>
      </c>
      <c r="O20" s="177">
        <f t="shared" si="3"/>
        <v>0</v>
      </c>
      <c r="P20" s="143">
        <f>N20*M20</f>
        <v>0</v>
      </c>
      <c r="Q20" s="140"/>
    </row>
    <row r="21" spans="1:21">
      <c r="J21" s="108" t="s">
        <v>65</v>
      </c>
      <c r="K21" s="107">
        <f>SUM(K18:K20)</f>
        <v>0</v>
      </c>
      <c r="L21" s="167"/>
      <c r="M21" s="110" t="s">
        <v>27</v>
      </c>
      <c r="N21" s="107">
        <f>SUM(N18:N20)</f>
        <v>0</v>
      </c>
      <c r="O21" s="177"/>
      <c r="P21" s="107">
        <f>SUM(P18:P20)</f>
        <v>0</v>
      </c>
      <c r="Q21" s="140"/>
    </row>
    <row r="22" spans="1:21">
      <c r="Q22" s="140"/>
    </row>
    <row r="23" spans="1:21">
      <c r="I23" t="s">
        <v>71</v>
      </c>
      <c r="L23" t="s">
        <v>72</v>
      </c>
    </row>
    <row r="24" spans="1:21">
      <c r="J24" s="144" t="s">
        <v>24</v>
      </c>
      <c r="K24" s="109">
        <f>K18+K13</f>
        <v>0</v>
      </c>
      <c r="M24" s="144" t="s">
        <v>24</v>
      </c>
      <c r="N24" s="109">
        <f>N13+N18</f>
        <v>0</v>
      </c>
      <c r="O24" s="178">
        <f>O13+O18</f>
        <v>0</v>
      </c>
      <c r="P24" s="109">
        <f>P13+P18</f>
        <v>0</v>
      </c>
    </row>
    <row r="25" spans="1:21">
      <c r="J25" s="144" t="s">
        <v>25</v>
      </c>
      <c r="K25" s="109">
        <f>K19+K14</f>
        <v>0</v>
      </c>
      <c r="M25" s="144" t="s">
        <v>25</v>
      </c>
      <c r="N25" s="109">
        <f>N14+N19</f>
        <v>0</v>
      </c>
      <c r="O25" s="178">
        <f t="shared" ref="O25:O26" si="4">O14+O19</f>
        <v>0</v>
      </c>
      <c r="P25" s="109">
        <f>P14+P19</f>
        <v>0</v>
      </c>
    </row>
    <row r="26" spans="1:21">
      <c r="J26" s="144" t="s">
        <v>26</v>
      </c>
      <c r="K26" s="109">
        <f>K20+K15</f>
        <v>0</v>
      </c>
      <c r="M26" s="144" t="s">
        <v>26</v>
      </c>
      <c r="N26" s="109">
        <f>N15+N20</f>
        <v>0</v>
      </c>
      <c r="O26" s="178">
        <f t="shared" si="4"/>
        <v>0</v>
      </c>
      <c r="P26" s="109">
        <f>P15+P20</f>
        <v>0</v>
      </c>
      <c r="R26" s="144"/>
      <c r="S26" s="109"/>
      <c r="T26" s="109"/>
      <c r="U26" s="109"/>
    </row>
    <row r="27" spans="1:21">
      <c r="O27" s="178"/>
      <c r="R27" s="144"/>
      <c r="S27" s="109"/>
      <c r="T27" s="109"/>
      <c r="U27" s="109"/>
    </row>
    <row r="28" spans="1:21">
      <c r="J28" s="108" t="s">
        <v>65</v>
      </c>
      <c r="K28" s="107">
        <f>SUM(K24:K27)</f>
        <v>0</v>
      </c>
      <c r="M28" s="108" t="s">
        <v>27</v>
      </c>
      <c r="N28" s="107">
        <f>SUM(N24:N27)</f>
        <v>0</v>
      </c>
      <c r="O28" s="178">
        <f>SUM(O24:O27)</f>
        <v>0</v>
      </c>
      <c r="P28" s="107">
        <f>SUM(P24:P27)</f>
        <v>0</v>
      </c>
      <c r="R28" s="144"/>
      <c r="S28" s="109"/>
      <c r="T28" s="109"/>
      <c r="U28" s="109"/>
    </row>
    <row r="29" spans="1:21">
      <c r="J29" s="110" t="s">
        <v>73</v>
      </c>
      <c r="K29" s="107">
        <f>K21+K11</f>
        <v>0</v>
      </c>
      <c r="R29" s="144"/>
      <c r="S29" s="109"/>
      <c r="T29" s="109"/>
      <c r="U29" s="109"/>
    </row>
    <row r="31" spans="1:21">
      <c r="H31" s="88"/>
      <c r="I31" s="88"/>
      <c r="J31" s="88"/>
      <c r="K31" s="88"/>
      <c r="R31" s="108"/>
      <c r="S31" s="107"/>
      <c r="T31" s="107"/>
      <c r="U31" s="107"/>
    </row>
    <row r="32" spans="1:21">
      <c r="H32" s="88"/>
      <c r="I32" s="88"/>
      <c r="J32" s="88"/>
      <c r="K32" s="88"/>
    </row>
    <row r="33" spans="8:29">
      <c r="H33" s="88"/>
      <c r="I33" s="88"/>
      <c r="J33" s="88"/>
      <c r="K33" s="88"/>
    </row>
    <row r="34" spans="8:29" ht="29.25" customHeight="1">
      <c r="H34" s="125" t="s">
        <v>74</v>
      </c>
      <c r="I34" s="125" t="s">
        <v>34</v>
      </c>
      <c r="J34" s="125" t="s">
        <v>75</v>
      </c>
      <c r="L34" s="193" t="s">
        <v>24</v>
      </c>
      <c r="M34" s="194"/>
      <c r="N34" s="194"/>
      <c r="O34" s="194"/>
      <c r="P34" s="195"/>
      <c r="Q34" s="193" t="s">
        <v>25</v>
      </c>
      <c r="R34" s="194"/>
      <c r="S34" s="194"/>
      <c r="T34" s="194"/>
      <c r="U34" s="195"/>
      <c r="V34" s="193" t="s">
        <v>26</v>
      </c>
      <c r="W34" s="194"/>
      <c r="X34" s="194"/>
      <c r="Y34" s="195"/>
      <c r="Z34" s="196" t="s">
        <v>27</v>
      </c>
      <c r="AA34" s="197"/>
      <c r="AB34" s="197"/>
      <c r="AC34" s="198"/>
    </row>
    <row r="35" spans="8:29" ht="44.25" customHeight="1">
      <c r="H35" s="126">
        <v>5</v>
      </c>
      <c r="I35" s="126">
        <v>1</v>
      </c>
      <c r="J35" s="127">
        <f>I35/SUM(H35)</f>
        <v>0.2</v>
      </c>
      <c r="L35" s="96" t="s">
        <v>28</v>
      </c>
      <c r="M35" s="97" t="s">
        <v>31</v>
      </c>
      <c r="N35" s="96" t="s">
        <v>30</v>
      </c>
      <c r="O35" s="96" t="s">
        <v>163</v>
      </c>
      <c r="P35" s="96"/>
      <c r="Q35" s="96" t="s">
        <v>28</v>
      </c>
      <c r="R35" s="97" t="s">
        <v>31</v>
      </c>
      <c r="S35" s="96" t="s">
        <v>30</v>
      </c>
      <c r="T35" s="96" t="s">
        <v>163</v>
      </c>
      <c r="U35" s="96"/>
      <c r="V35" s="96" t="s">
        <v>28</v>
      </c>
      <c r="W35" s="97" t="s">
        <v>29</v>
      </c>
      <c r="X35" s="96" t="s">
        <v>30</v>
      </c>
      <c r="Y35" s="96" t="s">
        <v>163</v>
      </c>
      <c r="Z35" s="100" t="s">
        <v>32</v>
      </c>
      <c r="AA35" s="100" t="s">
        <v>33</v>
      </c>
      <c r="AB35" s="100" t="s">
        <v>30</v>
      </c>
      <c r="AC35" s="96" t="s">
        <v>163</v>
      </c>
    </row>
    <row r="36" spans="8:29">
      <c r="L36" s="114">
        <f>K24</f>
        <v>0</v>
      </c>
      <c r="M36" s="115">
        <f>B18+C18</f>
        <v>0.5</v>
      </c>
      <c r="N36" s="114">
        <f>P24</f>
        <v>0</v>
      </c>
      <c r="O36" s="114">
        <f>O24</f>
        <v>0</v>
      </c>
      <c r="P36" s="116"/>
      <c r="Q36" s="114">
        <f>K25</f>
        <v>0</v>
      </c>
      <c r="R36" s="115">
        <f>B19</f>
        <v>0.25</v>
      </c>
      <c r="S36" s="114">
        <f>P25</f>
        <v>0</v>
      </c>
      <c r="T36" s="114">
        <f>O25</f>
        <v>0</v>
      </c>
      <c r="U36" s="116"/>
      <c r="V36" s="114">
        <f>K26</f>
        <v>0</v>
      </c>
      <c r="W36" s="115">
        <f>B20</f>
        <v>0.5</v>
      </c>
      <c r="X36" s="114">
        <f>P26</f>
        <v>0</v>
      </c>
      <c r="Y36" s="114">
        <f>O26</f>
        <v>0</v>
      </c>
      <c r="Z36" s="114">
        <f>H33+L36+Q36+V36</f>
        <v>0</v>
      </c>
      <c r="AA36" s="114">
        <f>H33*I33+L36*M36+Q36*R36+V36*W36</f>
        <v>0</v>
      </c>
      <c r="AB36" s="114">
        <f>J33+N36+S36+X36</f>
        <v>0</v>
      </c>
      <c r="AC36" s="114">
        <f>O36+T36+Y36</f>
        <v>0</v>
      </c>
    </row>
  </sheetData>
  <mergeCells count="4">
    <mergeCell ref="L34:P34"/>
    <mergeCell ref="Q34:U34"/>
    <mergeCell ref="V34:Y34"/>
    <mergeCell ref="Z34:AC34"/>
  </mergeCells>
  <dataValidations count="2">
    <dataValidation type="decimal" allowBlank="1" showInputMessage="1" showErrorMessage="1" sqref="N35 X35 Z34:Z35 L34:L35 Q34:Q35 V34:V35 S35 AB35" xr:uid="{81E58A3E-4569-4679-86E0-D9E26B915212}">
      <formula1>0</formula1>
      <formula2>300000000</formula2>
    </dataValidation>
    <dataValidation type="list" allowBlank="1" showInputMessage="1" showErrorMessage="1" sqref="D2:D10" xr:uid="{2EFD6AD2-78FF-40C7-8D5B-9697B0942234}">
      <formula1>"Personale strutturato, Nuova assunzione"</formula1>
    </dataValidation>
  </dataValidations>
  <pageMargins left="0.7" right="0.7" top="0.75" bottom="0.75" header="0.3" footer="0.3"/>
  <pageSetup orientation="portrait"/>
  <legacy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21427-B54E-425B-B9EF-F01B4FD24C07}">
  <dimension ref="A1:AC36"/>
  <sheetViews>
    <sheetView showGridLines="0" zoomScale="80" zoomScaleNormal="80" workbookViewId="0">
      <selection activeCell="F4" sqref="F4:F8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16" width="14.75" customWidth="1"/>
    <col min="17" max="17" width="14.5" customWidth="1"/>
    <col min="18" max="18" width="17.625" customWidth="1"/>
    <col min="19" max="19" width="17.5" customWidth="1"/>
    <col min="20" max="20" width="14" customWidth="1"/>
    <col min="21" max="21" width="13.5" customWidth="1"/>
    <col min="22" max="22" width="14.125" customWidth="1"/>
    <col min="23" max="23" width="14.75" customWidth="1"/>
    <col min="24" max="24" width="13.75" customWidth="1"/>
    <col min="25" max="25" width="17.5" customWidth="1"/>
    <col min="26" max="26" width="16.125" customWidth="1"/>
    <col min="27" max="28" width="15.375" customWidth="1"/>
    <col min="29" max="29" width="14.75" customWidth="1"/>
    <col min="30" max="30" width="15.5" customWidth="1"/>
    <col min="31" max="31" width="14" customWidth="1"/>
    <col min="32" max="32" width="17.5" customWidth="1"/>
    <col min="33" max="33" width="18.25" customWidth="1"/>
    <col min="34" max="34" width="15.375" customWidth="1"/>
    <col min="35" max="35" width="16.75" customWidth="1"/>
    <col min="36" max="36" width="14.75" customWidth="1"/>
    <col min="37" max="37" width="17.5" customWidth="1"/>
    <col min="38" max="38" width="8.25" customWidth="1"/>
    <col min="39" max="39" width="13.5" customWidth="1"/>
    <col min="40" max="40" width="14.125" customWidth="1"/>
    <col min="41" max="41" width="14.75" customWidth="1"/>
    <col min="42" max="42" width="15.25" customWidth="1"/>
    <col min="43" max="43" width="13.5" customWidth="1"/>
    <col min="44" max="44" width="14.125" customWidth="1"/>
    <col min="45" max="45" width="14.75" customWidth="1"/>
  </cols>
  <sheetData>
    <row r="1" spans="1:20" s="91" customFormat="1" ht="74.25" customHeight="1">
      <c r="A1" s="168" t="s">
        <v>48</v>
      </c>
      <c r="B1" s="168" t="s">
        <v>49</v>
      </c>
      <c r="C1" s="168" t="s">
        <v>50</v>
      </c>
      <c r="D1" s="168" t="s">
        <v>51</v>
      </c>
      <c r="E1" s="90" t="s">
        <v>52</v>
      </c>
      <c r="F1" s="90" t="s">
        <v>53</v>
      </c>
      <c r="G1" s="90" t="s">
        <v>54</v>
      </c>
      <c r="H1" s="90" t="s">
        <v>55</v>
      </c>
      <c r="I1" s="90" t="s">
        <v>56</v>
      </c>
      <c r="J1" s="90" t="s">
        <v>57</v>
      </c>
      <c r="K1" s="90" t="s">
        <v>58</v>
      </c>
      <c r="L1" s="168" t="s">
        <v>162</v>
      </c>
      <c r="M1" s="168" t="s">
        <v>59</v>
      </c>
      <c r="N1" s="168" t="s">
        <v>60</v>
      </c>
      <c r="O1" s="174" t="s">
        <v>166</v>
      </c>
      <c r="P1" s="168" t="s">
        <v>61</v>
      </c>
      <c r="Q1" s="90"/>
    </row>
    <row r="2" spans="1:20">
      <c r="A2" s="130" t="s">
        <v>24</v>
      </c>
      <c r="B2" s="130">
        <v>0.6</v>
      </c>
      <c r="C2" s="168"/>
      <c r="D2" s="130"/>
      <c r="E2" s="89" t="s">
        <v>62</v>
      </c>
      <c r="F2" s="135"/>
      <c r="G2" s="131">
        <v>1720</v>
      </c>
      <c r="H2" s="132">
        <v>75</v>
      </c>
      <c r="I2" s="132">
        <f>Table1456232[[#This Row],[Costo standard (€/ora)]]*Table1456232[[#This Row],['# Mesi persona]]*Table1456232[[#This Row],[Ore/anno]]/12</f>
        <v>0</v>
      </c>
      <c r="J2" s="133">
        <f>Table1456232[[#This Row],[Costo Personale (€)]]*0.15</f>
        <v>0</v>
      </c>
      <c r="K2" s="133">
        <f>Table1456232[[#This Row],[Costo Personale (€)]]+Table1456232[[#This Row],[Costi indiretti (15%)]]</f>
        <v>0</v>
      </c>
      <c r="L2" s="166">
        <f t="shared" ref="L2:L10" si="0">$B$13</f>
        <v>0</v>
      </c>
      <c r="M2" s="130">
        <v>1</v>
      </c>
      <c r="N2" s="134">
        <f>Table1456232[[#This Row],[Costo Totale del Personale (€)]]*(Table1456232[[#This Row],[% intensità agevolazione]]+Table1456232[[#This Row],[eventuale maggiorazione % intensità agevolazione NOT APPLICABLE]])</f>
        <v>0</v>
      </c>
      <c r="O2" s="171">
        <f>Table1456232[[#This Row],[Agevolazione]]*Table1456232[[#This Row],[% agevolazioni localizzate nelle Regioni del Mezzogiorno]]</f>
        <v>0</v>
      </c>
      <c r="P2" s="134">
        <f>Table1456232[[#This Row],[Agevolazione]]*Table1456232[[#This Row],[% agevolazioni in investimenti di cui linea di intervento 022
]]</f>
        <v>0</v>
      </c>
      <c r="Q2" s="134"/>
    </row>
    <row r="3" spans="1:20">
      <c r="A3" s="130" t="s">
        <v>24</v>
      </c>
      <c r="B3" s="130">
        <v>0.6</v>
      </c>
      <c r="C3" s="168"/>
      <c r="D3" s="130"/>
      <c r="E3" s="89" t="s">
        <v>63</v>
      </c>
      <c r="F3" s="135"/>
      <c r="G3" s="131">
        <v>1720</v>
      </c>
      <c r="H3" s="132">
        <v>43</v>
      </c>
      <c r="I3" s="132">
        <f>Table1456232[[#This Row],[Costo standard (€/ora)]]*Table1456232[[#This Row],['# Mesi persona]]*Table1456232[[#This Row],[Ore/anno]]/12</f>
        <v>0</v>
      </c>
      <c r="J3" s="133">
        <f>Table1456232[[#This Row],[Costo Personale (€)]]*0.15</f>
        <v>0</v>
      </c>
      <c r="K3" s="133">
        <f>Table1456232[[#This Row],[Costo Personale (€)]]+Table1456232[[#This Row],[Costi indiretti (15%)]]</f>
        <v>0</v>
      </c>
      <c r="L3" s="166">
        <f t="shared" si="0"/>
        <v>0</v>
      </c>
      <c r="M3" s="130">
        <v>1</v>
      </c>
      <c r="N3" s="134">
        <f>Table1456232[[#This Row],[Costo Totale del Personale (€)]]*(Table1456232[[#This Row],[% intensità agevolazione]]+Table1456232[[#This Row],[eventuale maggiorazione % intensità agevolazione NOT APPLICABLE]])</f>
        <v>0</v>
      </c>
      <c r="O3" s="171">
        <f>Table1456232[[#This Row],[Agevolazione]]*Table1456232[[#This Row],[% agevolazioni localizzate nelle Regioni del Mezzogiorno]]</f>
        <v>0</v>
      </c>
      <c r="P3" s="134">
        <f>Table1456232[[#This Row],[Agevolazione]]*Table1456232[[#This Row],[% agevolazioni in investimenti di cui linea di intervento 022
]]</f>
        <v>0</v>
      </c>
      <c r="Q3" s="134"/>
    </row>
    <row r="4" spans="1:20">
      <c r="A4" s="130" t="s">
        <v>24</v>
      </c>
      <c r="B4" s="130">
        <v>0.6</v>
      </c>
      <c r="C4" s="168"/>
      <c r="D4" s="130"/>
      <c r="E4" s="89" t="s">
        <v>64</v>
      </c>
      <c r="F4" s="135"/>
      <c r="G4" s="131">
        <v>1720</v>
      </c>
      <c r="H4" s="132">
        <v>27</v>
      </c>
      <c r="I4" s="132">
        <f>Table1456232[[#This Row],[Costo standard (€/ora)]]*Table1456232[[#This Row],['# Mesi persona]]*Table1456232[[#This Row],[Ore/anno]]/12</f>
        <v>0</v>
      </c>
      <c r="J4" s="133">
        <f>Table1456232[[#This Row],[Costo Personale (€)]]*0.15</f>
        <v>0</v>
      </c>
      <c r="K4" s="133">
        <f>Table1456232[[#This Row],[Costo Personale (€)]]+Table1456232[[#This Row],[Costi indiretti (15%)]]</f>
        <v>0</v>
      </c>
      <c r="L4" s="166">
        <f t="shared" si="0"/>
        <v>0</v>
      </c>
      <c r="M4" s="130">
        <v>1</v>
      </c>
      <c r="N4" s="134">
        <f>Table1456232[[#This Row],[Costo Totale del Personale (€)]]*(Table1456232[[#This Row],[% intensità agevolazione]]+Table1456232[[#This Row],[eventuale maggiorazione % intensità agevolazione NOT APPLICABLE]])</f>
        <v>0</v>
      </c>
      <c r="O4" s="171">
        <f>Table1456232[[#This Row],[Agevolazione]]*Table1456232[[#This Row],[% agevolazioni localizzate nelle Regioni del Mezzogiorno]]</f>
        <v>0</v>
      </c>
      <c r="P4" s="134">
        <f>Table1456232[[#This Row],[Agevolazione]]*Table1456232[[#This Row],[% agevolazioni in investimenti di cui linea di intervento 022
]]</f>
        <v>0</v>
      </c>
      <c r="Q4" s="134"/>
    </row>
    <row r="5" spans="1:20">
      <c r="A5" s="130" t="s">
        <v>25</v>
      </c>
      <c r="B5" s="130">
        <v>0.35</v>
      </c>
      <c r="C5" s="168"/>
      <c r="D5" s="130"/>
      <c r="E5" s="89" t="s">
        <v>62</v>
      </c>
      <c r="F5" s="135"/>
      <c r="G5" s="131">
        <v>1720</v>
      </c>
      <c r="H5" s="132">
        <v>75</v>
      </c>
      <c r="I5" s="132">
        <f>Table1456232[[#This Row],[Costo standard (€/ora)]]*Table1456232[[#This Row],['# Mesi persona]]*Table1456232[[#This Row],[Ore/anno]]/12</f>
        <v>0</v>
      </c>
      <c r="J5" s="133">
        <f>Table1456232[[#This Row],[Costo Personale (€)]]*0.15</f>
        <v>0</v>
      </c>
      <c r="K5" s="133">
        <f>Table1456232[[#This Row],[Costo Personale (€)]]+Table1456232[[#This Row],[Costi indiretti (15%)]]</f>
        <v>0</v>
      </c>
      <c r="L5" s="166">
        <f t="shared" si="0"/>
        <v>0</v>
      </c>
      <c r="M5" s="130">
        <v>1</v>
      </c>
      <c r="N5" s="134">
        <f>Table1456232[[#This Row],[Costo Totale del Personale (€)]]*(Table1456232[[#This Row],[% intensità agevolazione]]+Table1456232[[#This Row],[eventuale maggiorazione % intensità agevolazione NOT APPLICABLE]])</f>
        <v>0</v>
      </c>
      <c r="O5" s="171">
        <f>Table1456232[[#This Row],[Agevolazione]]*Table1456232[[#This Row],[% agevolazioni localizzate nelle Regioni del Mezzogiorno]]</f>
        <v>0</v>
      </c>
      <c r="P5" s="134">
        <f>Table1456232[[#This Row],[Agevolazione]]*Table1456232[[#This Row],[% agevolazioni in investimenti di cui linea di intervento 022
]]</f>
        <v>0</v>
      </c>
      <c r="Q5" s="134"/>
    </row>
    <row r="6" spans="1:20">
      <c r="A6" s="130" t="s">
        <v>25</v>
      </c>
      <c r="B6" s="130">
        <v>0.35</v>
      </c>
      <c r="C6" s="168"/>
      <c r="D6" s="130"/>
      <c r="E6" s="89" t="s">
        <v>63</v>
      </c>
      <c r="F6" s="135"/>
      <c r="G6" s="131">
        <v>1720</v>
      </c>
      <c r="H6" s="132">
        <v>43</v>
      </c>
      <c r="I6" s="132">
        <f>Table1456232[[#This Row],[Costo standard (€/ora)]]*Table1456232[[#This Row],['# Mesi persona]]*Table1456232[[#This Row],[Ore/anno]]/12</f>
        <v>0</v>
      </c>
      <c r="J6" s="133">
        <f>Table1456232[[#This Row],[Costo Personale (€)]]*0.15</f>
        <v>0</v>
      </c>
      <c r="K6" s="133">
        <f>Table1456232[[#This Row],[Costo Personale (€)]]+Table1456232[[#This Row],[Costi indiretti (15%)]]</f>
        <v>0</v>
      </c>
      <c r="L6" s="166">
        <f t="shared" si="0"/>
        <v>0</v>
      </c>
      <c r="M6" s="130">
        <v>1</v>
      </c>
      <c r="N6" s="134">
        <f>Table1456232[[#This Row],[Costo Totale del Personale (€)]]*(Table1456232[[#This Row],[% intensità agevolazione]]+Table1456232[[#This Row],[eventuale maggiorazione % intensità agevolazione NOT APPLICABLE]])</f>
        <v>0</v>
      </c>
      <c r="O6" s="171">
        <f>Table1456232[[#This Row],[Agevolazione]]*Table1456232[[#This Row],[% agevolazioni localizzate nelle Regioni del Mezzogiorno]]</f>
        <v>0</v>
      </c>
      <c r="P6" s="134">
        <f>Table1456232[[#This Row],[Agevolazione]]*Table1456232[[#This Row],[% agevolazioni in investimenti di cui linea di intervento 022
]]</f>
        <v>0</v>
      </c>
      <c r="Q6" s="134"/>
    </row>
    <row r="7" spans="1:20">
      <c r="A7" s="130" t="s">
        <v>25</v>
      </c>
      <c r="B7" s="130">
        <v>0.35</v>
      </c>
      <c r="C7" s="168"/>
      <c r="D7" s="130"/>
      <c r="E7" s="89" t="s">
        <v>64</v>
      </c>
      <c r="F7" s="135"/>
      <c r="G7" s="131">
        <v>1720</v>
      </c>
      <c r="H7" s="132">
        <v>27</v>
      </c>
      <c r="I7" s="132">
        <f>Table1456232[[#This Row],[Costo standard (€/ora)]]*Table1456232[[#This Row],['# Mesi persona]]*Table1456232[[#This Row],[Ore/anno]]/12</f>
        <v>0</v>
      </c>
      <c r="J7" s="133">
        <f>Table1456232[[#This Row],[Costo Personale (€)]]*0.15</f>
        <v>0</v>
      </c>
      <c r="K7" s="133">
        <f>Table1456232[[#This Row],[Costo Personale (€)]]+Table1456232[[#This Row],[Costi indiretti (15%)]]</f>
        <v>0</v>
      </c>
      <c r="L7" s="166">
        <f t="shared" si="0"/>
        <v>0</v>
      </c>
      <c r="M7" s="130">
        <v>1</v>
      </c>
      <c r="N7" s="134">
        <f>Table1456232[[#This Row],[Costo Totale del Personale (€)]]*(Table1456232[[#This Row],[% intensità agevolazione]]+Table1456232[[#This Row],[eventuale maggiorazione % intensità agevolazione NOT APPLICABLE]])</f>
        <v>0</v>
      </c>
      <c r="O7" s="171">
        <f>Table1456232[[#This Row],[Agevolazione]]*Table1456232[[#This Row],[% agevolazioni localizzate nelle Regioni del Mezzogiorno]]</f>
        <v>0</v>
      </c>
      <c r="P7" s="134">
        <f>Table1456232[[#This Row],[Agevolazione]]*Table1456232[[#This Row],[% agevolazioni in investimenti di cui linea di intervento 022
]]</f>
        <v>0</v>
      </c>
      <c r="Q7" s="134"/>
    </row>
    <row r="8" spans="1:20">
      <c r="A8" s="130" t="s">
        <v>26</v>
      </c>
      <c r="B8" s="130">
        <v>0.6</v>
      </c>
      <c r="C8" s="168"/>
      <c r="D8" s="130"/>
      <c r="E8" s="89" t="s">
        <v>62</v>
      </c>
      <c r="F8" s="135"/>
      <c r="G8" s="131">
        <v>1720</v>
      </c>
      <c r="H8" s="132">
        <v>75</v>
      </c>
      <c r="I8" s="132">
        <f>Table1456232[[#This Row],[Costo standard (€/ora)]]*Table1456232[[#This Row],['# Mesi persona]]*Table1456232[[#This Row],[Ore/anno]]/12</f>
        <v>0</v>
      </c>
      <c r="J8" s="133">
        <f>Table1456232[[#This Row],[Costo Personale (€)]]*0.15</f>
        <v>0</v>
      </c>
      <c r="K8" s="133">
        <f>Table1456232[[#This Row],[Costo Personale (€)]]+Table1456232[[#This Row],[Costi indiretti (15%)]]</f>
        <v>0</v>
      </c>
      <c r="L8" s="166">
        <f t="shared" si="0"/>
        <v>0</v>
      </c>
      <c r="M8" s="130">
        <v>1</v>
      </c>
      <c r="N8" s="134">
        <f>Table1456232[[#This Row],[Costo Totale del Personale (€)]]*(Table1456232[[#This Row],[% intensità agevolazione]]+Table1456232[[#This Row],[eventuale maggiorazione % intensità agevolazione NOT APPLICABLE]])</f>
        <v>0</v>
      </c>
      <c r="O8" s="171">
        <f>Table1456232[[#This Row],[Agevolazione]]*Table1456232[[#This Row],[% agevolazioni localizzate nelle Regioni del Mezzogiorno]]</f>
        <v>0</v>
      </c>
      <c r="P8" s="134">
        <f>Table1456232[[#This Row],[Agevolazione]]*Table1456232[[#This Row],[% agevolazioni in investimenti di cui linea di intervento 022
]]</f>
        <v>0</v>
      </c>
      <c r="Q8" s="134"/>
    </row>
    <row r="9" spans="1:20">
      <c r="A9" s="130" t="s">
        <v>26</v>
      </c>
      <c r="B9" s="130">
        <v>0.6</v>
      </c>
      <c r="C9" s="168"/>
      <c r="D9" s="130"/>
      <c r="E9" s="89" t="s">
        <v>63</v>
      </c>
      <c r="F9" s="135"/>
      <c r="G9" s="131">
        <v>1720</v>
      </c>
      <c r="H9" s="132">
        <v>43</v>
      </c>
      <c r="I9" s="132">
        <f>Table1456232[[#This Row],[Costo standard (€/ora)]]*Table1456232[[#This Row],['# Mesi persona]]*Table1456232[[#This Row],[Ore/anno]]/12</f>
        <v>0</v>
      </c>
      <c r="J9" s="133">
        <f>Table1456232[[#This Row],[Costo Personale (€)]]*0.15</f>
        <v>0</v>
      </c>
      <c r="K9" s="133">
        <f>Table1456232[[#This Row],[Costo Personale (€)]]+Table1456232[[#This Row],[Costi indiretti (15%)]]</f>
        <v>0</v>
      </c>
      <c r="L9" s="166">
        <f t="shared" si="0"/>
        <v>0</v>
      </c>
      <c r="M9" s="130">
        <v>1</v>
      </c>
      <c r="N9" s="134">
        <f>Table1456232[[#This Row],[Costo Totale del Personale (€)]]*(Table1456232[[#This Row],[% intensità agevolazione]]+Table1456232[[#This Row],[eventuale maggiorazione % intensità agevolazione NOT APPLICABLE]])</f>
        <v>0</v>
      </c>
      <c r="O9" s="171">
        <f>Table1456232[[#This Row],[Agevolazione]]*Table1456232[[#This Row],[% agevolazioni localizzate nelle Regioni del Mezzogiorno]]</f>
        <v>0</v>
      </c>
      <c r="P9" s="134">
        <f>Table1456232[[#This Row],[Agevolazione]]*Table1456232[[#This Row],[% agevolazioni in investimenti di cui linea di intervento 022
]]</f>
        <v>0</v>
      </c>
      <c r="Q9" s="134"/>
    </row>
    <row r="10" spans="1:20" ht="16.5" thickBot="1">
      <c r="A10" s="130" t="s">
        <v>26</v>
      </c>
      <c r="B10" s="130">
        <v>0.6</v>
      </c>
      <c r="C10" s="168"/>
      <c r="D10" s="130"/>
      <c r="E10" s="89" t="s">
        <v>64</v>
      </c>
      <c r="F10" s="136"/>
      <c r="G10" s="131">
        <v>1720</v>
      </c>
      <c r="H10" s="132">
        <v>27</v>
      </c>
      <c r="I10" s="132">
        <f>Table1456232[[#This Row],[Costo standard (€/ora)]]*Table1456232[[#This Row],['# Mesi persona]]*Table1456232[[#This Row],[Ore/anno]]/12</f>
        <v>0</v>
      </c>
      <c r="J10" s="133">
        <f>Table1456232[[#This Row],[Costo Personale (€)]]*0.15</f>
        <v>0</v>
      </c>
      <c r="K10" s="133">
        <f>Table1456232[[#This Row],[Costo Personale (€)]]+Table1456232[[#This Row],[Costi indiretti (15%)]]</f>
        <v>0</v>
      </c>
      <c r="L10" s="166">
        <f t="shared" si="0"/>
        <v>0</v>
      </c>
      <c r="M10" s="130">
        <v>1</v>
      </c>
      <c r="N10" s="134">
        <f>Table1456232[[#This Row],[Costo Totale del Personale (€)]]*(Table1456232[[#This Row],[% intensità agevolazione]]+Table1456232[[#This Row],[eventuale maggiorazione % intensità agevolazione NOT APPLICABLE]])</f>
        <v>0</v>
      </c>
      <c r="O10" s="171">
        <f>Table1456232[[#This Row],[Agevolazione]]*Table1456232[[#This Row],[% agevolazioni localizzate nelle Regioni del Mezzogiorno]]</f>
        <v>0</v>
      </c>
      <c r="P10" s="134">
        <f>Table1456232[[#This Row],[Agevolazione]]*Table1456232[[#This Row],[% agevolazioni in investimenti di cui linea di intervento 022
]]</f>
        <v>0</v>
      </c>
      <c r="Q10" s="134"/>
    </row>
    <row r="11" spans="1:20" ht="16.5" thickBot="1">
      <c r="A11" s="138"/>
      <c r="B11" s="138"/>
      <c r="D11" s="108"/>
      <c r="F11" s="108"/>
      <c r="G11" s="107"/>
      <c r="J11" s="111" t="s">
        <v>65</v>
      </c>
      <c r="K11" s="113">
        <f>SUM(K2:K10)</f>
        <v>0</v>
      </c>
      <c r="M11" s="110" t="s">
        <v>27</v>
      </c>
      <c r="N11" s="112">
        <f>SUM(N2:N10)</f>
        <v>0</v>
      </c>
      <c r="O11" s="175"/>
      <c r="P11" s="112">
        <f>SUM(P2:P10)</f>
        <v>0</v>
      </c>
      <c r="Q11" s="134"/>
    </row>
    <row r="12" spans="1:20">
      <c r="O12" s="173"/>
      <c r="Q12" s="137"/>
    </row>
    <row r="13" spans="1:20">
      <c r="A13" s="165" t="s">
        <v>161</v>
      </c>
      <c r="B13" s="205">
        <v>0</v>
      </c>
      <c r="J13" s="144" t="s">
        <v>24</v>
      </c>
      <c r="K13" s="109">
        <f>K2+K3+K4</f>
        <v>0</v>
      </c>
      <c r="M13" s="144" t="s">
        <v>24</v>
      </c>
      <c r="N13" s="109">
        <f>N2+N3+N4</f>
        <v>0</v>
      </c>
      <c r="O13" s="109">
        <f>O2+O3+O4</f>
        <v>0</v>
      </c>
      <c r="P13" s="109">
        <f>P2+P3+P4</f>
        <v>0</v>
      </c>
      <c r="Q13" s="107"/>
    </row>
    <row r="14" spans="1:20">
      <c r="J14" s="144" t="s">
        <v>25</v>
      </c>
      <c r="K14" s="109">
        <f>K5+K6+K7</f>
        <v>0</v>
      </c>
      <c r="M14" s="144" t="s">
        <v>25</v>
      </c>
      <c r="N14" s="109">
        <f>N5+N6+N7</f>
        <v>0</v>
      </c>
      <c r="O14" s="109">
        <f>O5+O6+O7</f>
        <v>0</v>
      </c>
      <c r="P14" s="109">
        <f>P5+P6+P7</f>
        <v>0</v>
      </c>
    </row>
    <row r="15" spans="1:20">
      <c r="J15" s="144" t="s">
        <v>26</v>
      </c>
      <c r="K15" s="109">
        <f>K8+K9+K10</f>
        <v>0</v>
      </c>
      <c r="M15" s="144" t="s">
        <v>26</v>
      </c>
      <c r="N15" s="109">
        <f>N8+N9+N10</f>
        <v>0</v>
      </c>
      <c r="O15" s="109">
        <f>O8+O9+O10</f>
        <v>0</v>
      </c>
      <c r="P15" s="109">
        <f>P8+P9+P10</f>
        <v>0</v>
      </c>
      <c r="S15" s="109"/>
      <c r="T15" s="109"/>
    </row>
    <row r="16" spans="1:20">
      <c r="S16" s="109"/>
      <c r="T16" s="109"/>
    </row>
    <row r="17" spans="1:21" ht="90">
      <c r="A17" s="105" t="s">
        <v>48</v>
      </c>
      <c r="B17" s="105" t="s">
        <v>49</v>
      </c>
      <c r="C17" s="105" t="s">
        <v>50</v>
      </c>
      <c r="D17" s="90"/>
      <c r="H17" s="104" t="s">
        <v>66</v>
      </c>
      <c r="I17" s="104" t="s">
        <v>67</v>
      </c>
      <c r="J17" s="104" t="s">
        <v>68</v>
      </c>
      <c r="K17" s="104" t="s">
        <v>69</v>
      </c>
      <c r="L17" s="172" t="s">
        <v>165</v>
      </c>
      <c r="M17" s="105" t="s">
        <v>59</v>
      </c>
      <c r="N17" s="106" t="s">
        <v>60</v>
      </c>
      <c r="O17" s="106" t="s">
        <v>166</v>
      </c>
      <c r="P17" s="106" t="s">
        <v>70</v>
      </c>
      <c r="S17" s="109"/>
      <c r="T17" s="109"/>
    </row>
    <row r="18" spans="1:21">
      <c r="A18" s="139" t="s">
        <v>24</v>
      </c>
      <c r="B18" s="139">
        <v>0.6</v>
      </c>
      <c r="C18" s="105"/>
      <c r="D18" s="140"/>
      <c r="H18" s="160">
        <v>1000</v>
      </c>
      <c r="I18" s="160">
        <v>0</v>
      </c>
      <c r="J18" s="160">
        <v>0</v>
      </c>
      <c r="K18" s="160">
        <f t="shared" ref="K18:K20" si="1">SUM(H18:J18)</f>
        <v>1000</v>
      </c>
      <c r="L18" s="170">
        <f t="shared" ref="L18:L20" si="2">$B$13</f>
        <v>0</v>
      </c>
      <c r="M18" s="139">
        <v>1</v>
      </c>
      <c r="N18" s="129">
        <f>K18*(B18+C18)</f>
        <v>600</v>
      </c>
      <c r="O18" s="177">
        <f>N18*L18</f>
        <v>0</v>
      </c>
      <c r="P18" s="129">
        <f>N18*M18</f>
        <v>600</v>
      </c>
    </row>
    <row r="19" spans="1:21">
      <c r="A19" s="139" t="s">
        <v>25</v>
      </c>
      <c r="B19" s="139">
        <v>0.35</v>
      </c>
      <c r="C19" s="105"/>
      <c r="D19" s="140"/>
      <c r="H19" s="160">
        <v>0</v>
      </c>
      <c r="I19" s="160">
        <v>0</v>
      </c>
      <c r="J19" s="160">
        <v>0</v>
      </c>
      <c r="K19" s="160">
        <f t="shared" si="1"/>
        <v>0</v>
      </c>
      <c r="L19" s="170">
        <f t="shared" si="2"/>
        <v>0</v>
      </c>
      <c r="M19" s="139">
        <v>1</v>
      </c>
      <c r="N19" s="129">
        <f>K19*(B19+C19)</f>
        <v>0</v>
      </c>
      <c r="O19" s="177">
        <f t="shared" ref="O19:O20" si="3">N19*L19</f>
        <v>0</v>
      </c>
      <c r="P19" s="129">
        <f>N19*M19</f>
        <v>0</v>
      </c>
    </row>
    <row r="20" spans="1:21">
      <c r="A20" s="141" t="s">
        <v>26</v>
      </c>
      <c r="B20" s="142">
        <v>0.6</v>
      </c>
      <c r="C20" s="105"/>
      <c r="D20" s="140"/>
      <c r="H20" s="143">
        <v>60000000</v>
      </c>
      <c r="I20" s="143">
        <v>0</v>
      </c>
      <c r="J20" s="143">
        <v>0</v>
      </c>
      <c r="K20" s="143">
        <f t="shared" si="1"/>
        <v>60000000</v>
      </c>
      <c r="L20" s="170">
        <f t="shared" si="2"/>
        <v>0</v>
      </c>
      <c r="M20" s="179">
        <v>1</v>
      </c>
      <c r="N20" s="143">
        <f>K20*(B20+C20)</f>
        <v>36000000</v>
      </c>
      <c r="O20" s="177">
        <f t="shared" si="3"/>
        <v>0</v>
      </c>
      <c r="P20" s="143">
        <f>N20*M20</f>
        <v>36000000</v>
      </c>
      <c r="Q20" s="140"/>
    </row>
    <row r="21" spans="1:21">
      <c r="J21" s="108" t="s">
        <v>65</v>
      </c>
      <c r="K21" s="107">
        <f>SUM(K18:K20)</f>
        <v>60001000</v>
      </c>
      <c r="L21" s="167"/>
      <c r="M21" s="110" t="s">
        <v>27</v>
      </c>
      <c r="N21" s="107">
        <f>SUM(N18:N20)</f>
        <v>36000600</v>
      </c>
      <c r="O21" s="177"/>
      <c r="P21" s="107">
        <f>SUM(P18:P20)</f>
        <v>36000600</v>
      </c>
      <c r="Q21" s="140"/>
    </row>
    <row r="22" spans="1:21">
      <c r="Q22" s="140"/>
    </row>
    <row r="23" spans="1:21">
      <c r="I23" t="s">
        <v>71</v>
      </c>
      <c r="L23" t="s">
        <v>72</v>
      </c>
    </row>
    <row r="24" spans="1:21">
      <c r="J24" s="144" t="s">
        <v>24</v>
      </c>
      <c r="K24" s="109">
        <f>K18+K13</f>
        <v>1000</v>
      </c>
      <c r="M24" s="144" t="s">
        <v>24</v>
      </c>
      <c r="N24" s="109">
        <f>N13+N18</f>
        <v>600</v>
      </c>
      <c r="O24" s="178">
        <f>O13+O18</f>
        <v>0</v>
      </c>
      <c r="P24" s="109">
        <f>P13+P18</f>
        <v>600</v>
      </c>
    </row>
    <row r="25" spans="1:21">
      <c r="J25" s="144" t="s">
        <v>25</v>
      </c>
      <c r="K25" s="109">
        <f>K19+K14</f>
        <v>0</v>
      </c>
      <c r="M25" s="144" t="s">
        <v>25</v>
      </c>
      <c r="N25" s="109">
        <f>N14+N19</f>
        <v>0</v>
      </c>
      <c r="O25" s="178">
        <f t="shared" ref="O25:O26" si="4">O14+O19</f>
        <v>0</v>
      </c>
      <c r="P25" s="109">
        <f>P14+P19</f>
        <v>0</v>
      </c>
    </row>
    <row r="26" spans="1:21">
      <c r="J26" s="144" t="s">
        <v>26</v>
      </c>
      <c r="K26" s="109">
        <f>K20+K15</f>
        <v>60000000</v>
      </c>
      <c r="M26" s="144" t="s">
        <v>26</v>
      </c>
      <c r="N26" s="109">
        <f>N15+N20</f>
        <v>36000000</v>
      </c>
      <c r="O26" s="178">
        <f t="shared" si="4"/>
        <v>0</v>
      </c>
      <c r="P26" s="109">
        <f>P15+P20</f>
        <v>36000000</v>
      </c>
      <c r="R26" s="144"/>
      <c r="S26" s="109"/>
      <c r="T26" s="109"/>
      <c r="U26" s="109"/>
    </row>
    <row r="27" spans="1:21">
      <c r="O27" s="178"/>
      <c r="R27" s="144"/>
      <c r="S27" s="109"/>
      <c r="T27" s="109"/>
      <c r="U27" s="109"/>
    </row>
    <row r="28" spans="1:21">
      <c r="J28" s="108" t="s">
        <v>65</v>
      </c>
      <c r="K28" s="107">
        <f>SUM(K24:K27)</f>
        <v>60001000</v>
      </c>
      <c r="M28" s="108" t="s">
        <v>27</v>
      </c>
      <c r="N28" s="107">
        <f>SUM(N24:N27)</f>
        <v>36000600</v>
      </c>
      <c r="O28" s="178">
        <f>SUM(O24:O27)</f>
        <v>0</v>
      </c>
      <c r="P28" s="107">
        <f>SUM(P24:P27)</f>
        <v>36000600</v>
      </c>
      <c r="R28" s="144"/>
      <c r="S28" s="109"/>
      <c r="T28" s="109"/>
      <c r="U28" s="109"/>
    </row>
    <row r="29" spans="1:21">
      <c r="J29" s="110" t="s">
        <v>73</v>
      </c>
      <c r="K29" s="107">
        <f>K21+K11</f>
        <v>60001000</v>
      </c>
      <c r="R29" s="144"/>
      <c r="S29" s="109"/>
      <c r="T29" s="109"/>
      <c r="U29" s="109"/>
    </row>
    <row r="31" spans="1:21">
      <c r="H31" s="88"/>
      <c r="I31" s="88"/>
      <c r="J31" s="88"/>
      <c r="K31" s="88"/>
      <c r="R31" s="108"/>
      <c r="S31" s="107"/>
      <c r="T31" s="107"/>
      <c r="U31" s="107"/>
    </row>
    <row r="32" spans="1:21">
      <c r="H32" s="88"/>
      <c r="I32" s="88"/>
      <c r="J32" s="88"/>
      <c r="K32" s="88"/>
    </row>
    <row r="33" spans="8:29">
      <c r="H33" s="88"/>
      <c r="I33" s="88"/>
      <c r="J33" s="88"/>
      <c r="K33" s="88"/>
    </row>
    <row r="34" spans="8:29" ht="29.25" customHeight="1">
      <c r="H34" s="125" t="s">
        <v>74</v>
      </c>
      <c r="I34" s="125" t="s">
        <v>34</v>
      </c>
      <c r="J34" s="125" t="s">
        <v>75</v>
      </c>
      <c r="L34" s="193" t="s">
        <v>24</v>
      </c>
      <c r="M34" s="194"/>
      <c r="N34" s="194"/>
      <c r="O34" s="194"/>
      <c r="P34" s="195"/>
      <c r="Q34" s="193" t="s">
        <v>25</v>
      </c>
      <c r="R34" s="194"/>
      <c r="S34" s="194"/>
      <c r="T34" s="194"/>
      <c r="U34" s="195"/>
      <c r="V34" s="193" t="s">
        <v>26</v>
      </c>
      <c r="W34" s="194"/>
      <c r="X34" s="194"/>
      <c r="Y34" s="195"/>
      <c r="Z34" s="196" t="s">
        <v>27</v>
      </c>
      <c r="AA34" s="197"/>
      <c r="AB34" s="197"/>
      <c r="AC34" s="198"/>
    </row>
    <row r="35" spans="8:29" ht="44.25" customHeight="1">
      <c r="H35" s="126">
        <v>1</v>
      </c>
      <c r="I35" s="126">
        <v>1</v>
      </c>
      <c r="J35" s="127">
        <f>I35/SUM(H35)</f>
        <v>1</v>
      </c>
      <c r="L35" s="96" t="s">
        <v>28</v>
      </c>
      <c r="M35" s="97" t="s">
        <v>31</v>
      </c>
      <c r="N35" s="96" t="s">
        <v>30</v>
      </c>
      <c r="O35" s="96" t="s">
        <v>163</v>
      </c>
      <c r="P35" s="96"/>
      <c r="Q35" s="96" t="s">
        <v>28</v>
      </c>
      <c r="R35" s="97" t="s">
        <v>31</v>
      </c>
      <c r="S35" s="96" t="s">
        <v>30</v>
      </c>
      <c r="T35" s="96" t="s">
        <v>163</v>
      </c>
      <c r="U35" s="96"/>
      <c r="V35" s="96" t="s">
        <v>28</v>
      </c>
      <c r="W35" s="97" t="s">
        <v>29</v>
      </c>
      <c r="X35" s="96" t="s">
        <v>30</v>
      </c>
      <c r="Y35" s="96" t="s">
        <v>163</v>
      </c>
      <c r="Z35" s="176" t="s">
        <v>32</v>
      </c>
      <c r="AA35" s="176" t="s">
        <v>33</v>
      </c>
      <c r="AB35" s="176" t="s">
        <v>30</v>
      </c>
      <c r="AC35" s="96" t="s">
        <v>163</v>
      </c>
    </row>
    <row r="36" spans="8:29">
      <c r="L36" s="114">
        <f>K24</f>
        <v>1000</v>
      </c>
      <c r="M36" s="115">
        <f>B18+C18</f>
        <v>0.6</v>
      </c>
      <c r="N36" s="114">
        <f>P24</f>
        <v>600</v>
      </c>
      <c r="O36" s="114">
        <f>O24</f>
        <v>0</v>
      </c>
      <c r="P36" s="116"/>
      <c r="Q36" s="114">
        <f>K25</f>
        <v>0</v>
      </c>
      <c r="R36" s="115">
        <f>B19</f>
        <v>0.35</v>
      </c>
      <c r="S36" s="114">
        <f>P25</f>
        <v>0</v>
      </c>
      <c r="T36" s="114">
        <f>O25</f>
        <v>0</v>
      </c>
      <c r="U36" s="116"/>
      <c r="V36" s="114">
        <f>K26</f>
        <v>60000000</v>
      </c>
      <c r="W36" s="115">
        <f>B20</f>
        <v>0.6</v>
      </c>
      <c r="X36" s="114">
        <f>P26</f>
        <v>36000000</v>
      </c>
      <c r="Y36" s="114">
        <f>O26</f>
        <v>0</v>
      </c>
      <c r="Z36" s="114">
        <f>H33+L36+Q36+V36</f>
        <v>60001000</v>
      </c>
      <c r="AA36" s="114">
        <f>H33*I33+L36*M36+Q36*R36+V36*W36</f>
        <v>36000600</v>
      </c>
      <c r="AB36" s="114">
        <f>J33+N36+S36+X36</f>
        <v>36000600</v>
      </c>
      <c r="AC36" s="114">
        <f>O36+T36+Y36</f>
        <v>0</v>
      </c>
    </row>
  </sheetData>
  <mergeCells count="4">
    <mergeCell ref="L34:P34"/>
    <mergeCell ref="Q34:U34"/>
    <mergeCell ref="V34:Y34"/>
    <mergeCell ref="Z34:AC34"/>
  </mergeCells>
  <dataValidations count="2">
    <dataValidation type="list" allowBlank="1" showInputMessage="1" showErrorMessage="1" sqref="D2:D10" xr:uid="{D92B770F-799F-4DF6-9CFA-1741DF2662CD}">
      <formula1>"Personale strutturato, Nuova assunzione"</formula1>
    </dataValidation>
    <dataValidation type="decimal" allowBlank="1" showInputMessage="1" showErrorMessage="1" sqref="N35 X35 Z34:Z35 L34:L35 Q34:Q35 V34:V35 S35 AB35" xr:uid="{D0BA2304-3BB9-4151-8CC8-0CF0ACBB6479}">
      <formula1>0</formula1>
      <formula2>300000000</formula2>
    </dataValidation>
  </dataValidations>
  <pageMargins left="0.7" right="0.7" top="0.75" bottom="0.75" header="0.3" footer="0.3"/>
  <pageSetup orientation="portrait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C36"/>
  <sheetViews>
    <sheetView showGridLines="0" zoomScale="80" zoomScaleNormal="80" workbookViewId="0">
      <selection activeCell="F3" sqref="F3:F9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16" width="14.75" customWidth="1"/>
    <col min="17" max="17" width="14.5" customWidth="1"/>
    <col min="18" max="18" width="17.625" customWidth="1"/>
    <col min="19" max="19" width="17.5" customWidth="1"/>
    <col min="20" max="20" width="14" customWidth="1"/>
    <col min="21" max="21" width="13.5" customWidth="1"/>
    <col min="22" max="22" width="14.125" customWidth="1"/>
    <col min="23" max="23" width="14.75" customWidth="1"/>
    <col min="24" max="24" width="13.75" customWidth="1"/>
    <col min="25" max="25" width="17.5" customWidth="1"/>
    <col min="26" max="26" width="16.125" customWidth="1"/>
    <col min="27" max="28" width="15.375" customWidth="1"/>
    <col min="29" max="29" width="14.75" customWidth="1"/>
    <col min="30" max="30" width="15.5" customWidth="1"/>
    <col min="31" max="31" width="14" customWidth="1"/>
    <col min="32" max="32" width="17.5" customWidth="1"/>
    <col min="33" max="33" width="18.25" customWidth="1"/>
    <col min="34" max="34" width="15.375" customWidth="1"/>
    <col min="35" max="35" width="16.75" customWidth="1"/>
    <col min="36" max="36" width="14.75" customWidth="1"/>
    <col min="37" max="37" width="17.5" customWidth="1"/>
    <col min="38" max="38" width="8.25" customWidth="1"/>
    <col min="39" max="39" width="13.5" customWidth="1"/>
    <col min="40" max="40" width="14.125" customWidth="1"/>
    <col min="41" max="41" width="14.75" customWidth="1"/>
    <col min="42" max="42" width="15.25" customWidth="1"/>
    <col min="43" max="43" width="13.5" customWidth="1"/>
    <col min="44" max="44" width="14.125" customWidth="1"/>
    <col min="45" max="45" width="14.75" customWidth="1"/>
  </cols>
  <sheetData>
    <row r="1" spans="1:20" s="91" customFormat="1" ht="74.25" customHeight="1">
      <c r="A1" s="168" t="s">
        <v>48</v>
      </c>
      <c r="B1" s="168" t="s">
        <v>49</v>
      </c>
      <c r="C1" s="168" t="s">
        <v>50</v>
      </c>
      <c r="D1" s="168" t="s">
        <v>51</v>
      </c>
      <c r="E1" s="90" t="s">
        <v>52</v>
      </c>
      <c r="F1" s="90" t="s">
        <v>53</v>
      </c>
      <c r="G1" s="90" t="s">
        <v>54</v>
      </c>
      <c r="H1" s="90" t="s">
        <v>55</v>
      </c>
      <c r="I1" s="90" t="s">
        <v>56</v>
      </c>
      <c r="J1" s="90" t="s">
        <v>57</v>
      </c>
      <c r="K1" s="90" t="s">
        <v>58</v>
      </c>
      <c r="L1" s="168" t="s">
        <v>162</v>
      </c>
      <c r="M1" s="168" t="s">
        <v>59</v>
      </c>
      <c r="N1" s="168" t="s">
        <v>60</v>
      </c>
      <c r="O1" s="174" t="s">
        <v>166</v>
      </c>
      <c r="P1" s="168" t="s">
        <v>61</v>
      </c>
      <c r="Q1" s="90"/>
    </row>
    <row r="2" spans="1:20">
      <c r="A2" s="130" t="s">
        <v>24</v>
      </c>
      <c r="B2" s="130">
        <v>0.7</v>
      </c>
      <c r="C2" s="168"/>
      <c r="D2" s="130"/>
      <c r="E2" s="89" t="s">
        <v>62</v>
      </c>
      <c r="F2" s="135"/>
      <c r="G2" s="131">
        <v>1720</v>
      </c>
      <c r="H2" s="132">
        <v>75</v>
      </c>
      <c r="I2" s="132">
        <f>Table1456234[[#This Row],[Costo standard (€/ora)]]*Table1456234[[#This Row],['# Mesi persona]]*Table1456234[[#This Row],[Ore/anno]]/12</f>
        <v>0</v>
      </c>
      <c r="J2" s="133">
        <f>Table1456234[[#This Row],[Costo Personale (€)]]*0.15</f>
        <v>0</v>
      </c>
      <c r="K2" s="133">
        <f>Table1456234[[#This Row],[Costo Personale (€)]]+Table1456234[[#This Row],[Costi indiretti (15%)]]</f>
        <v>0</v>
      </c>
      <c r="L2" s="166">
        <f t="shared" ref="L2:L10" si="0">$B$13</f>
        <v>1</v>
      </c>
      <c r="M2" s="130">
        <v>1</v>
      </c>
      <c r="N2" s="134">
        <f>Table1456234[[#This Row],[Costo Totale del Personale (€)]]*(Table1456234[[#This Row],[% intensità agevolazione]]+Table1456234[[#This Row],[eventuale maggiorazione % intensità agevolazione NOT APPLICABLE]])</f>
        <v>0</v>
      </c>
      <c r="O2" s="171">
        <f>Table1456234[[#This Row],[Agevolazione]]*Table1456234[[#This Row],[% agevolazioni localizzate nelle Regioni del Mezzogiorno]]</f>
        <v>0</v>
      </c>
      <c r="P2" s="134">
        <f>Table1456234[[#This Row],[Agevolazione]]*Table1456234[[#This Row],[% agevolazioni in investimenti di cui linea di intervento 022
]]</f>
        <v>0</v>
      </c>
      <c r="Q2" s="134"/>
    </row>
    <row r="3" spans="1:20">
      <c r="A3" s="130" t="s">
        <v>24</v>
      </c>
      <c r="B3" s="130">
        <v>0.7</v>
      </c>
      <c r="C3" s="168"/>
      <c r="D3" s="130"/>
      <c r="E3" s="89" t="s">
        <v>63</v>
      </c>
      <c r="F3" s="135"/>
      <c r="G3" s="131">
        <v>1720</v>
      </c>
      <c r="H3" s="132">
        <v>43</v>
      </c>
      <c r="I3" s="132">
        <f>Table1456234[[#This Row],[Costo standard (€/ora)]]*Table1456234[[#This Row],['# Mesi persona]]*Table1456234[[#This Row],[Ore/anno]]/12</f>
        <v>0</v>
      </c>
      <c r="J3" s="133">
        <f>Table1456234[[#This Row],[Costo Personale (€)]]*0.15</f>
        <v>0</v>
      </c>
      <c r="K3" s="133">
        <f>Table1456234[[#This Row],[Costo Personale (€)]]+Table1456234[[#This Row],[Costi indiretti (15%)]]</f>
        <v>0</v>
      </c>
      <c r="L3" s="166">
        <f t="shared" si="0"/>
        <v>1</v>
      </c>
      <c r="M3" s="130">
        <v>1</v>
      </c>
      <c r="N3" s="134">
        <f>Table1456234[[#This Row],[Costo Totale del Personale (€)]]*(Table1456234[[#This Row],[% intensità agevolazione]]+Table1456234[[#This Row],[eventuale maggiorazione % intensità agevolazione NOT APPLICABLE]])</f>
        <v>0</v>
      </c>
      <c r="O3" s="171">
        <f>Table1456234[[#This Row],[Agevolazione]]*Table1456234[[#This Row],[% agevolazioni localizzate nelle Regioni del Mezzogiorno]]</f>
        <v>0</v>
      </c>
      <c r="P3" s="134">
        <f>Table1456234[[#This Row],[Agevolazione]]*Table1456234[[#This Row],[% agevolazioni in investimenti di cui linea di intervento 022
]]</f>
        <v>0</v>
      </c>
      <c r="Q3" s="134"/>
    </row>
    <row r="4" spans="1:20">
      <c r="A4" s="130" t="s">
        <v>24</v>
      </c>
      <c r="B4" s="130">
        <v>0.7</v>
      </c>
      <c r="C4" s="168"/>
      <c r="D4" s="130"/>
      <c r="E4" s="89" t="s">
        <v>64</v>
      </c>
      <c r="F4" s="135"/>
      <c r="G4" s="131">
        <v>1720</v>
      </c>
      <c r="H4" s="132">
        <v>27</v>
      </c>
      <c r="I4" s="132">
        <f>Table1456234[[#This Row],[Costo standard (€/ora)]]*Table1456234[[#This Row],['# Mesi persona]]*Table1456234[[#This Row],[Ore/anno]]/12</f>
        <v>0</v>
      </c>
      <c r="J4" s="133">
        <f>Table1456234[[#This Row],[Costo Personale (€)]]*0.15</f>
        <v>0</v>
      </c>
      <c r="K4" s="133">
        <f>Table1456234[[#This Row],[Costo Personale (€)]]+Table1456234[[#This Row],[Costi indiretti (15%)]]</f>
        <v>0</v>
      </c>
      <c r="L4" s="166">
        <f t="shared" si="0"/>
        <v>1</v>
      </c>
      <c r="M4" s="130">
        <v>1</v>
      </c>
      <c r="N4" s="134">
        <f>Table1456234[[#This Row],[Costo Totale del Personale (€)]]*(Table1456234[[#This Row],[% intensità agevolazione]]+Table1456234[[#This Row],[eventuale maggiorazione % intensità agevolazione NOT APPLICABLE]])</f>
        <v>0</v>
      </c>
      <c r="O4" s="171">
        <f>Table1456234[[#This Row],[Agevolazione]]*Table1456234[[#This Row],[% agevolazioni localizzate nelle Regioni del Mezzogiorno]]</f>
        <v>0</v>
      </c>
      <c r="P4" s="134">
        <f>Table1456234[[#This Row],[Agevolazione]]*Table1456234[[#This Row],[% agevolazioni in investimenti di cui linea di intervento 022
]]</f>
        <v>0</v>
      </c>
      <c r="Q4" s="134"/>
    </row>
    <row r="5" spans="1:20">
      <c r="A5" s="130" t="s">
        <v>25</v>
      </c>
      <c r="B5" s="130">
        <v>0.45</v>
      </c>
      <c r="C5" s="168"/>
      <c r="D5" s="130"/>
      <c r="E5" s="89" t="s">
        <v>62</v>
      </c>
      <c r="F5" s="135"/>
      <c r="G5" s="131">
        <v>1720</v>
      </c>
      <c r="H5" s="132">
        <v>75</v>
      </c>
      <c r="I5" s="132">
        <f>Table1456234[[#This Row],[Costo standard (€/ora)]]*Table1456234[[#This Row],['# Mesi persona]]*Table1456234[[#This Row],[Ore/anno]]/12</f>
        <v>0</v>
      </c>
      <c r="J5" s="133">
        <f>Table1456234[[#This Row],[Costo Personale (€)]]*0.15</f>
        <v>0</v>
      </c>
      <c r="K5" s="133">
        <f>Table1456234[[#This Row],[Costo Personale (€)]]+Table1456234[[#This Row],[Costi indiretti (15%)]]</f>
        <v>0</v>
      </c>
      <c r="L5" s="166">
        <f t="shared" si="0"/>
        <v>1</v>
      </c>
      <c r="M5" s="130">
        <v>1</v>
      </c>
      <c r="N5" s="134">
        <f>Table1456234[[#This Row],[Costo Totale del Personale (€)]]*(Table1456234[[#This Row],[% intensità agevolazione]]+Table1456234[[#This Row],[eventuale maggiorazione % intensità agevolazione NOT APPLICABLE]])</f>
        <v>0</v>
      </c>
      <c r="O5" s="171">
        <f>Table1456234[[#This Row],[Agevolazione]]*Table1456234[[#This Row],[% agevolazioni localizzate nelle Regioni del Mezzogiorno]]</f>
        <v>0</v>
      </c>
      <c r="P5" s="134">
        <f>Table1456234[[#This Row],[Agevolazione]]*Table1456234[[#This Row],[% agevolazioni in investimenti di cui linea di intervento 022
]]</f>
        <v>0</v>
      </c>
      <c r="Q5" s="134"/>
    </row>
    <row r="6" spans="1:20">
      <c r="A6" s="130" t="s">
        <v>25</v>
      </c>
      <c r="B6" s="130">
        <v>0.45</v>
      </c>
      <c r="C6" s="168"/>
      <c r="D6" s="130"/>
      <c r="E6" s="89" t="s">
        <v>63</v>
      </c>
      <c r="F6" s="135"/>
      <c r="G6" s="131">
        <v>1720</v>
      </c>
      <c r="H6" s="132">
        <v>43</v>
      </c>
      <c r="I6" s="132">
        <f>Table1456234[[#This Row],[Costo standard (€/ora)]]*Table1456234[[#This Row],['# Mesi persona]]*Table1456234[[#This Row],[Ore/anno]]/12</f>
        <v>0</v>
      </c>
      <c r="J6" s="133">
        <f>Table1456234[[#This Row],[Costo Personale (€)]]*0.15</f>
        <v>0</v>
      </c>
      <c r="K6" s="133">
        <f>Table1456234[[#This Row],[Costo Personale (€)]]+Table1456234[[#This Row],[Costi indiretti (15%)]]</f>
        <v>0</v>
      </c>
      <c r="L6" s="166">
        <f t="shared" si="0"/>
        <v>1</v>
      </c>
      <c r="M6" s="130">
        <v>1</v>
      </c>
      <c r="N6" s="134">
        <f>Table1456234[[#This Row],[Costo Totale del Personale (€)]]*(Table1456234[[#This Row],[% intensità agevolazione]]+Table1456234[[#This Row],[eventuale maggiorazione % intensità agevolazione NOT APPLICABLE]])</f>
        <v>0</v>
      </c>
      <c r="O6" s="171">
        <f>Table1456234[[#This Row],[Agevolazione]]*Table1456234[[#This Row],[% agevolazioni localizzate nelle Regioni del Mezzogiorno]]</f>
        <v>0</v>
      </c>
      <c r="P6" s="134">
        <f>Table1456234[[#This Row],[Agevolazione]]*Table1456234[[#This Row],[% agevolazioni in investimenti di cui linea di intervento 022
]]</f>
        <v>0</v>
      </c>
      <c r="Q6" s="134"/>
    </row>
    <row r="7" spans="1:20">
      <c r="A7" s="130" t="s">
        <v>25</v>
      </c>
      <c r="B7" s="130">
        <v>0.45</v>
      </c>
      <c r="C7" s="168"/>
      <c r="D7" s="130"/>
      <c r="E7" s="89" t="s">
        <v>64</v>
      </c>
      <c r="F7" s="135"/>
      <c r="G7" s="131">
        <v>1720</v>
      </c>
      <c r="H7" s="132">
        <v>27</v>
      </c>
      <c r="I7" s="132">
        <f>Table1456234[[#This Row],[Costo standard (€/ora)]]*Table1456234[[#This Row],['# Mesi persona]]*Table1456234[[#This Row],[Ore/anno]]/12</f>
        <v>0</v>
      </c>
      <c r="J7" s="133">
        <f>Table1456234[[#This Row],[Costo Personale (€)]]*0.15</f>
        <v>0</v>
      </c>
      <c r="K7" s="133">
        <f>Table1456234[[#This Row],[Costo Personale (€)]]+Table1456234[[#This Row],[Costi indiretti (15%)]]</f>
        <v>0</v>
      </c>
      <c r="L7" s="166">
        <f t="shared" si="0"/>
        <v>1</v>
      </c>
      <c r="M7" s="130">
        <v>1</v>
      </c>
      <c r="N7" s="134">
        <f>Table1456234[[#This Row],[Costo Totale del Personale (€)]]*(Table1456234[[#This Row],[% intensità agevolazione]]+Table1456234[[#This Row],[eventuale maggiorazione % intensità agevolazione NOT APPLICABLE]])</f>
        <v>0</v>
      </c>
      <c r="O7" s="171">
        <f>Table1456234[[#This Row],[Agevolazione]]*Table1456234[[#This Row],[% agevolazioni localizzate nelle Regioni del Mezzogiorno]]</f>
        <v>0</v>
      </c>
      <c r="P7" s="134">
        <f>Table1456234[[#This Row],[Agevolazione]]*Table1456234[[#This Row],[% agevolazioni in investimenti di cui linea di intervento 022
]]</f>
        <v>0</v>
      </c>
      <c r="Q7" s="134"/>
    </row>
    <row r="8" spans="1:20">
      <c r="A8" s="130" t="s">
        <v>26</v>
      </c>
      <c r="B8" s="130">
        <v>0.7</v>
      </c>
      <c r="C8" s="168"/>
      <c r="D8" s="130"/>
      <c r="E8" s="89" t="s">
        <v>62</v>
      </c>
      <c r="F8" s="135"/>
      <c r="G8" s="131">
        <v>1720</v>
      </c>
      <c r="H8" s="132">
        <v>75</v>
      </c>
      <c r="I8" s="132">
        <f>Table1456234[[#This Row],[Costo standard (€/ora)]]*Table1456234[[#This Row],['# Mesi persona]]*Table1456234[[#This Row],[Ore/anno]]/12</f>
        <v>0</v>
      </c>
      <c r="J8" s="133">
        <f>Table1456234[[#This Row],[Costo Personale (€)]]*0.15</f>
        <v>0</v>
      </c>
      <c r="K8" s="133">
        <f>Table1456234[[#This Row],[Costo Personale (€)]]+Table1456234[[#This Row],[Costi indiretti (15%)]]</f>
        <v>0</v>
      </c>
      <c r="L8" s="166">
        <f t="shared" si="0"/>
        <v>1</v>
      </c>
      <c r="M8" s="130">
        <v>1</v>
      </c>
      <c r="N8" s="134">
        <f>Table1456234[[#This Row],[Costo Totale del Personale (€)]]*(Table1456234[[#This Row],[% intensità agevolazione]]+Table1456234[[#This Row],[eventuale maggiorazione % intensità agevolazione NOT APPLICABLE]])</f>
        <v>0</v>
      </c>
      <c r="O8" s="171">
        <f>Table1456234[[#This Row],[Agevolazione]]*Table1456234[[#This Row],[% agevolazioni localizzate nelle Regioni del Mezzogiorno]]</f>
        <v>0</v>
      </c>
      <c r="P8" s="134">
        <f>Table1456234[[#This Row],[Agevolazione]]*Table1456234[[#This Row],[% agevolazioni in investimenti di cui linea di intervento 022
]]</f>
        <v>0</v>
      </c>
      <c r="Q8" s="134"/>
    </row>
    <row r="9" spans="1:20">
      <c r="A9" s="130" t="s">
        <v>26</v>
      </c>
      <c r="B9" s="130">
        <v>0.7</v>
      </c>
      <c r="C9" s="168"/>
      <c r="D9" s="130"/>
      <c r="E9" s="89" t="s">
        <v>63</v>
      </c>
      <c r="F9" s="135"/>
      <c r="G9" s="131">
        <v>1720</v>
      </c>
      <c r="H9" s="132">
        <v>43</v>
      </c>
      <c r="I9" s="132">
        <f>Table1456234[[#This Row],[Costo standard (€/ora)]]*Table1456234[[#This Row],['# Mesi persona]]*Table1456234[[#This Row],[Ore/anno]]/12</f>
        <v>0</v>
      </c>
      <c r="J9" s="133">
        <f>Table1456234[[#This Row],[Costo Personale (€)]]*0.15</f>
        <v>0</v>
      </c>
      <c r="K9" s="133">
        <f>Table1456234[[#This Row],[Costo Personale (€)]]+Table1456234[[#This Row],[Costi indiretti (15%)]]</f>
        <v>0</v>
      </c>
      <c r="L9" s="166">
        <f t="shared" si="0"/>
        <v>1</v>
      </c>
      <c r="M9" s="130">
        <v>1</v>
      </c>
      <c r="N9" s="134">
        <f>Table1456234[[#This Row],[Costo Totale del Personale (€)]]*(Table1456234[[#This Row],[% intensità agevolazione]]+Table1456234[[#This Row],[eventuale maggiorazione % intensità agevolazione NOT APPLICABLE]])</f>
        <v>0</v>
      </c>
      <c r="O9" s="171">
        <f>Table1456234[[#This Row],[Agevolazione]]*Table1456234[[#This Row],[% agevolazioni localizzate nelle Regioni del Mezzogiorno]]</f>
        <v>0</v>
      </c>
      <c r="P9" s="134">
        <f>Table1456234[[#This Row],[Agevolazione]]*Table1456234[[#This Row],[% agevolazioni in investimenti di cui linea di intervento 022
]]</f>
        <v>0</v>
      </c>
      <c r="Q9" s="134"/>
    </row>
    <row r="10" spans="1:20" ht="16.5" thickBot="1">
      <c r="A10" s="130" t="s">
        <v>26</v>
      </c>
      <c r="B10" s="130">
        <v>0.7</v>
      </c>
      <c r="C10" s="168"/>
      <c r="D10" s="130"/>
      <c r="E10" s="89" t="s">
        <v>64</v>
      </c>
      <c r="F10" s="136"/>
      <c r="G10" s="131">
        <v>1720</v>
      </c>
      <c r="H10" s="132">
        <v>27</v>
      </c>
      <c r="I10" s="132">
        <f>Table1456234[[#This Row],[Costo standard (€/ora)]]*Table1456234[[#This Row],['# Mesi persona]]*Table1456234[[#This Row],[Ore/anno]]/12</f>
        <v>0</v>
      </c>
      <c r="J10" s="133">
        <f>Table1456234[[#This Row],[Costo Personale (€)]]*0.15</f>
        <v>0</v>
      </c>
      <c r="K10" s="133">
        <f>Table1456234[[#This Row],[Costo Personale (€)]]+Table1456234[[#This Row],[Costi indiretti (15%)]]</f>
        <v>0</v>
      </c>
      <c r="L10" s="166">
        <f t="shared" si="0"/>
        <v>1</v>
      </c>
      <c r="M10" s="130">
        <v>1</v>
      </c>
      <c r="N10" s="134">
        <f>Table1456234[[#This Row],[Costo Totale del Personale (€)]]*(Table1456234[[#This Row],[% intensità agevolazione]]+Table1456234[[#This Row],[eventuale maggiorazione % intensità agevolazione NOT APPLICABLE]])</f>
        <v>0</v>
      </c>
      <c r="O10" s="171">
        <f>Table1456234[[#This Row],[Agevolazione]]*Table1456234[[#This Row],[% agevolazioni localizzate nelle Regioni del Mezzogiorno]]</f>
        <v>0</v>
      </c>
      <c r="P10" s="134">
        <f>Table1456234[[#This Row],[Agevolazione]]*Table1456234[[#This Row],[% agevolazioni in investimenti di cui linea di intervento 022
]]</f>
        <v>0</v>
      </c>
      <c r="Q10" s="134"/>
    </row>
    <row r="11" spans="1:20" ht="16.5" thickBot="1">
      <c r="A11" s="138"/>
      <c r="B11" s="138"/>
      <c r="D11" s="108"/>
      <c r="F11" s="108"/>
      <c r="G11" s="107"/>
      <c r="J11" s="111" t="s">
        <v>65</v>
      </c>
      <c r="K11" s="113">
        <f>SUM(K2:K10)</f>
        <v>0</v>
      </c>
      <c r="M11" s="110" t="s">
        <v>27</v>
      </c>
      <c r="N11" s="112">
        <f>SUM(N2:N10)</f>
        <v>0</v>
      </c>
      <c r="O11" s="175"/>
      <c r="P11" s="112">
        <f>SUM(P2:P10)</f>
        <v>0</v>
      </c>
      <c r="Q11" s="134"/>
    </row>
    <row r="12" spans="1:20">
      <c r="O12" s="173"/>
      <c r="Q12" s="137"/>
    </row>
    <row r="13" spans="1:20">
      <c r="A13" s="165" t="s">
        <v>161</v>
      </c>
      <c r="B13" s="205">
        <v>1</v>
      </c>
      <c r="J13" s="144" t="s">
        <v>24</v>
      </c>
      <c r="K13" s="109">
        <f>K2+K3+K4</f>
        <v>0</v>
      </c>
      <c r="M13" s="144" t="s">
        <v>24</v>
      </c>
      <c r="N13" s="109">
        <f>N2+N3+N4</f>
        <v>0</v>
      </c>
      <c r="O13" s="109">
        <f>O2+O3+O4</f>
        <v>0</v>
      </c>
      <c r="P13" s="109">
        <f>P2+P3+P4</f>
        <v>0</v>
      </c>
      <c r="Q13" s="107"/>
    </row>
    <row r="14" spans="1:20">
      <c r="J14" s="144" t="s">
        <v>25</v>
      </c>
      <c r="K14" s="109">
        <f>K5+K6+K7</f>
        <v>0</v>
      </c>
      <c r="M14" s="144" t="s">
        <v>25</v>
      </c>
      <c r="N14" s="109">
        <f>N5+N6+N7</f>
        <v>0</v>
      </c>
      <c r="O14" s="109">
        <f>O5+O6+O7</f>
        <v>0</v>
      </c>
      <c r="P14" s="109">
        <f>P5+P6+P7</f>
        <v>0</v>
      </c>
    </row>
    <row r="15" spans="1:20">
      <c r="J15" s="144" t="s">
        <v>26</v>
      </c>
      <c r="K15" s="109">
        <f>K8+K9+K10</f>
        <v>0</v>
      </c>
      <c r="M15" s="144" t="s">
        <v>26</v>
      </c>
      <c r="N15" s="109">
        <f>N8+N9+N10</f>
        <v>0</v>
      </c>
      <c r="O15" s="109">
        <f>O8+O9+O10</f>
        <v>0</v>
      </c>
      <c r="P15" s="109">
        <f>P8+P9+P10</f>
        <v>0</v>
      </c>
      <c r="S15" s="109"/>
      <c r="T15" s="109"/>
    </row>
    <row r="16" spans="1:20">
      <c r="S16" s="109"/>
      <c r="T16" s="109"/>
    </row>
    <row r="17" spans="1:21" ht="90">
      <c r="A17" s="105" t="s">
        <v>48</v>
      </c>
      <c r="B17" s="105" t="s">
        <v>49</v>
      </c>
      <c r="C17" s="105" t="s">
        <v>50</v>
      </c>
      <c r="D17" s="90"/>
      <c r="H17" s="104" t="s">
        <v>66</v>
      </c>
      <c r="I17" s="104" t="s">
        <v>67</v>
      </c>
      <c r="J17" s="104" t="s">
        <v>68</v>
      </c>
      <c r="K17" s="104" t="s">
        <v>69</v>
      </c>
      <c r="L17" s="172" t="s">
        <v>165</v>
      </c>
      <c r="M17" s="105" t="s">
        <v>59</v>
      </c>
      <c r="N17" s="106" t="s">
        <v>60</v>
      </c>
      <c r="O17" s="106" t="s">
        <v>166</v>
      </c>
      <c r="P17" s="106" t="s">
        <v>70</v>
      </c>
      <c r="S17" s="109"/>
      <c r="T17" s="109"/>
    </row>
    <row r="18" spans="1:21">
      <c r="A18" s="139" t="s">
        <v>24</v>
      </c>
      <c r="B18" s="139">
        <v>0.7</v>
      </c>
      <c r="C18" s="105"/>
      <c r="D18" s="140"/>
      <c r="H18" s="160">
        <v>0</v>
      </c>
      <c r="I18" s="160">
        <v>0</v>
      </c>
      <c r="J18" s="160">
        <v>0</v>
      </c>
      <c r="K18" s="160">
        <f t="shared" ref="K18:K20" si="1">SUM(H18:J18)</f>
        <v>0</v>
      </c>
      <c r="L18" s="170">
        <f t="shared" ref="L18:L20" si="2">$B$13</f>
        <v>1</v>
      </c>
      <c r="M18" s="139">
        <v>1</v>
      </c>
      <c r="N18" s="129">
        <f>K18*(B18+C18)</f>
        <v>0</v>
      </c>
      <c r="O18" s="177">
        <f>N18*L18</f>
        <v>0</v>
      </c>
      <c r="P18" s="129">
        <f>N18*M18</f>
        <v>0</v>
      </c>
    </row>
    <row r="19" spans="1:21">
      <c r="A19" s="139" t="s">
        <v>25</v>
      </c>
      <c r="B19" s="139">
        <v>0.45</v>
      </c>
      <c r="C19" s="105"/>
      <c r="D19" s="140"/>
      <c r="H19" s="160">
        <v>0</v>
      </c>
      <c r="I19" s="160">
        <v>0</v>
      </c>
      <c r="J19" s="160">
        <v>0</v>
      </c>
      <c r="K19" s="160">
        <f t="shared" si="1"/>
        <v>0</v>
      </c>
      <c r="L19" s="170">
        <f t="shared" si="2"/>
        <v>1</v>
      </c>
      <c r="M19" s="139">
        <v>1</v>
      </c>
      <c r="N19" s="129">
        <f>K19*(B19+C19)</f>
        <v>0</v>
      </c>
      <c r="O19" s="177">
        <f t="shared" ref="O19:O20" si="3">N19*L19</f>
        <v>0</v>
      </c>
      <c r="P19" s="129">
        <f>N19*M19</f>
        <v>0</v>
      </c>
    </row>
    <row r="20" spans="1:21">
      <c r="A20" s="141" t="s">
        <v>26</v>
      </c>
      <c r="B20" s="142">
        <v>0.7</v>
      </c>
      <c r="C20" s="105"/>
      <c r="D20" s="140"/>
      <c r="H20" s="143">
        <v>0</v>
      </c>
      <c r="I20" s="143">
        <v>0</v>
      </c>
      <c r="J20" s="143">
        <v>0</v>
      </c>
      <c r="K20" s="143">
        <f t="shared" si="1"/>
        <v>0</v>
      </c>
      <c r="L20" s="170">
        <f t="shared" si="2"/>
        <v>1</v>
      </c>
      <c r="M20" s="179">
        <v>1</v>
      </c>
      <c r="N20" s="143">
        <f>K20*(B20+C20)</f>
        <v>0</v>
      </c>
      <c r="O20" s="177">
        <f t="shared" si="3"/>
        <v>0</v>
      </c>
      <c r="P20" s="143">
        <f>N20*M20</f>
        <v>0</v>
      </c>
      <c r="Q20" s="140"/>
    </row>
    <row r="21" spans="1:21">
      <c r="J21" s="108" t="s">
        <v>65</v>
      </c>
      <c r="K21" s="107">
        <f>SUM(K18:K20)</f>
        <v>0</v>
      </c>
      <c r="L21" s="167"/>
      <c r="M21" s="110" t="s">
        <v>27</v>
      </c>
      <c r="N21" s="107">
        <f>SUM(N18:N20)</f>
        <v>0</v>
      </c>
      <c r="O21" s="177"/>
      <c r="P21" s="107">
        <f>SUM(P18:P20)</f>
        <v>0</v>
      </c>
      <c r="Q21" s="140"/>
    </row>
    <row r="22" spans="1:21">
      <c r="Q22" s="140"/>
    </row>
    <row r="23" spans="1:21">
      <c r="I23" t="s">
        <v>71</v>
      </c>
      <c r="L23" t="s">
        <v>72</v>
      </c>
    </row>
    <row r="24" spans="1:21">
      <c r="J24" s="144" t="s">
        <v>24</v>
      </c>
      <c r="K24" s="109">
        <f>K18+K13</f>
        <v>0</v>
      </c>
      <c r="M24" s="144" t="s">
        <v>24</v>
      </c>
      <c r="N24" s="109">
        <f>N13+N18</f>
        <v>0</v>
      </c>
      <c r="O24" s="178">
        <f>O13+O18</f>
        <v>0</v>
      </c>
      <c r="P24" s="109">
        <f>P13+P18</f>
        <v>0</v>
      </c>
    </row>
    <row r="25" spans="1:21">
      <c r="J25" s="144" t="s">
        <v>25</v>
      </c>
      <c r="K25" s="109">
        <f>K19+K14</f>
        <v>0</v>
      </c>
      <c r="M25" s="144" t="s">
        <v>25</v>
      </c>
      <c r="N25" s="109">
        <f>N14+N19</f>
        <v>0</v>
      </c>
      <c r="O25" s="178">
        <f t="shared" ref="O25:O26" si="4">O14+O19</f>
        <v>0</v>
      </c>
      <c r="P25" s="109">
        <f>P14+P19</f>
        <v>0</v>
      </c>
    </row>
    <row r="26" spans="1:21">
      <c r="J26" s="144" t="s">
        <v>26</v>
      </c>
      <c r="K26" s="109">
        <f>K20+K15</f>
        <v>0</v>
      </c>
      <c r="M26" s="144" t="s">
        <v>26</v>
      </c>
      <c r="N26" s="109">
        <f>N15+N20</f>
        <v>0</v>
      </c>
      <c r="O26" s="178">
        <f t="shared" si="4"/>
        <v>0</v>
      </c>
      <c r="P26" s="109">
        <f>P15+P20</f>
        <v>0</v>
      </c>
      <c r="R26" s="144"/>
      <c r="S26" s="109"/>
      <c r="T26" s="109"/>
      <c r="U26" s="109"/>
    </row>
    <row r="27" spans="1:21">
      <c r="O27" s="178"/>
      <c r="R27" s="144"/>
      <c r="S27" s="109"/>
      <c r="T27" s="109"/>
      <c r="U27" s="109"/>
    </row>
    <row r="28" spans="1:21">
      <c r="J28" s="108" t="s">
        <v>65</v>
      </c>
      <c r="K28" s="107">
        <f>SUM(K24:K27)</f>
        <v>0</v>
      </c>
      <c r="M28" s="108" t="s">
        <v>27</v>
      </c>
      <c r="N28" s="107">
        <f>SUM(N24:N27)</f>
        <v>0</v>
      </c>
      <c r="O28" s="178">
        <f>SUM(O24:O27)</f>
        <v>0</v>
      </c>
      <c r="P28" s="107">
        <f>SUM(P24:P27)</f>
        <v>0</v>
      </c>
      <c r="R28" s="144"/>
      <c r="S28" s="109"/>
      <c r="T28" s="109"/>
      <c r="U28" s="109"/>
    </row>
    <row r="29" spans="1:21">
      <c r="J29" s="110" t="s">
        <v>73</v>
      </c>
      <c r="K29" s="107">
        <f>K21+K11</f>
        <v>0</v>
      </c>
      <c r="R29" s="144"/>
      <c r="S29" s="109"/>
      <c r="T29" s="109"/>
      <c r="U29" s="109"/>
    </row>
    <row r="31" spans="1:21">
      <c r="H31" s="88"/>
      <c r="I31" s="88"/>
      <c r="J31" s="88"/>
      <c r="K31" s="88"/>
      <c r="R31" s="108"/>
      <c r="S31" s="107"/>
      <c r="T31" s="107"/>
      <c r="U31" s="107"/>
    </row>
    <row r="32" spans="1:21">
      <c r="H32" s="88"/>
      <c r="I32" s="88"/>
      <c r="J32" s="88"/>
      <c r="K32" s="88"/>
    </row>
    <row r="33" spans="8:29">
      <c r="H33" s="88"/>
      <c r="I33" s="88"/>
      <c r="J33" s="88"/>
      <c r="K33" s="88"/>
    </row>
    <row r="34" spans="8:29" ht="29.25" customHeight="1">
      <c r="H34" s="125" t="s">
        <v>74</v>
      </c>
      <c r="I34" s="125" t="s">
        <v>34</v>
      </c>
      <c r="J34" s="125" t="s">
        <v>75</v>
      </c>
      <c r="L34" s="193" t="s">
        <v>24</v>
      </c>
      <c r="M34" s="194"/>
      <c r="N34" s="194"/>
      <c r="O34" s="194"/>
      <c r="P34" s="195"/>
      <c r="Q34" s="193" t="s">
        <v>25</v>
      </c>
      <c r="R34" s="194"/>
      <c r="S34" s="194"/>
      <c r="T34" s="194"/>
      <c r="U34" s="195"/>
      <c r="V34" s="193" t="s">
        <v>26</v>
      </c>
      <c r="W34" s="194"/>
      <c r="X34" s="194"/>
      <c r="Y34" s="195"/>
      <c r="Z34" s="196" t="s">
        <v>27</v>
      </c>
      <c r="AA34" s="197"/>
      <c r="AB34" s="197"/>
      <c r="AC34" s="198"/>
    </row>
    <row r="35" spans="8:29" ht="44.25" customHeight="1">
      <c r="H35" s="126">
        <v>1</v>
      </c>
      <c r="I35" s="126">
        <v>1</v>
      </c>
      <c r="J35" s="127">
        <f>I35/SUM(H35)</f>
        <v>1</v>
      </c>
      <c r="L35" s="96" t="s">
        <v>28</v>
      </c>
      <c r="M35" s="97" t="s">
        <v>31</v>
      </c>
      <c r="N35" s="96" t="s">
        <v>30</v>
      </c>
      <c r="O35" s="96" t="s">
        <v>163</v>
      </c>
      <c r="P35" s="96"/>
      <c r="Q35" s="96" t="s">
        <v>28</v>
      </c>
      <c r="R35" s="97" t="s">
        <v>31</v>
      </c>
      <c r="S35" s="96" t="s">
        <v>30</v>
      </c>
      <c r="T35" s="96" t="s">
        <v>163</v>
      </c>
      <c r="U35" s="96"/>
      <c r="V35" s="96" t="s">
        <v>28</v>
      </c>
      <c r="W35" s="97" t="s">
        <v>29</v>
      </c>
      <c r="X35" s="96" t="s">
        <v>30</v>
      </c>
      <c r="Y35" s="96" t="s">
        <v>163</v>
      </c>
      <c r="Z35" s="176" t="s">
        <v>32</v>
      </c>
      <c r="AA35" s="176" t="s">
        <v>33</v>
      </c>
      <c r="AB35" s="176" t="s">
        <v>30</v>
      </c>
      <c r="AC35" s="96" t="s">
        <v>163</v>
      </c>
    </row>
    <row r="36" spans="8:29">
      <c r="L36" s="114">
        <f>K24</f>
        <v>0</v>
      </c>
      <c r="M36" s="115">
        <f>B18+C18</f>
        <v>0.7</v>
      </c>
      <c r="N36" s="114">
        <f>P24</f>
        <v>0</v>
      </c>
      <c r="O36" s="114">
        <f>O24</f>
        <v>0</v>
      </c>
      <c r="P36" s="116"/>
      <c r="Q36" s="114">
        <f>K25</f>
        <v>0</v>
      </c>
      <c r="R36" s="115">
        <f>B19</f>
        <v>0.45</v>
      </c>
      <c r="S36" s="114">
        <f>P25</f>
        <v>0</v>
      </c>
      <c r="T36" s="114">
        <f>O25</f>
        <v>0</v>
      </c>
      <c r="U36" s="116"/>
      <c r="V36" s="114">
        <f>K26</f>
        <v>0</v>
      </c>
      <c r="W36" s="115">
        <f>B20</f>
        <v>0.7</v>
      </c>
      <c r="X36" s="114">
        <f>P26</f>
        <v>0</v>
      </c>
      <c r="Y36" s="114">
        <f>O26</f>
        <v>0</v>
      </c>
      <c r="Z36" s="114">
        <f>H33+L36+Q36+V36</f>
        <v>0</v>
      </c>
      <c r="AA36" s="114">
        <f>H33*I33+L36*M36+Q36*R36+V36*W36</f>
        <v>0</v>
      </c>
      <c r="AB36" s="114">
        <f>J33+N36+S36+X36</f>
        <v>0</v>
      </c>
      <c r="AC36" s="114">
        <f>O36+T36+Y36</f>
        <v>0</v>
      </c>
    </row>
  </sheetData>
  <mergeCells count="4">
    <mergeCell ref="L34:P34"/>
    <mergeCell ref="Q34:U34"/>
    <mergeCell ref="V34:Y34"/>
    <mergeCell ref="Z34:AC34"/>
  </mergeCells>
  <phoneticPr fontId="28" type="noConversion"/>
  <dataValidations count="2">
    <dataValidation type="decimal" allowBlank="1" showInputMessage="1" showErrorMessage="1" sqref="N35 X35 Z34:Z35 L34:L35 Q34:Q35 V34:V35 S35 AB35" xr:uid="{E29E468D-978C-48EF-B2FC-4C33DE9685C3}">
      <formula1>0</formula1>
      <formula2>300000000</formula2>
    </dataValidation>
    <dataValidation type="list" allowBlank="1" showInputMessage="1" showErrorMessage="1" sqref="D2:D10" xr:uid="{2A5DD88B-BF13-48D5-B5A7-84DB319B91DC}">
      <formula1>"Personale strutturato, Nuova assunzione"</formula1>
    </dataValidation>
  </dataValidations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75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201" t="s">
        <v>76</v>
      </c>
      <c r="D3" s="201"/>
      <c r="E3" s="201"/>
      <c r="F3" s="201"/>
      <c r="G3" s="202" t="s">
        <v>77</v>
      </c>
      <c r="H3" s="202"/>
      <c r="I3" s="202"/>
      <c r="J3" s="202"/>
      <c r="K3" s="203" t="s">
        <v>78</v>
      </c>
      <c r="L3" s="203"/>
      <c r="T3" s="199" t="s">
        <v>79</v>
      </c>
      <c r="U3" s="199"/>
      <c r="V3" s="200" t="s">
        <v>80</v>
      </c>
      <c r="W3" s="200"/>
      <c r="X3" s="200"/>
      <c r="Y3" s="34"/>
    </row>
    <row r="4" spans="2:28" ht="49.15" customHeight="1">
      <c r="C4" s="64" t="s">
        <v>81</v>
      </c>
      <c r="D4" s="64" t="e">
        <f>#REF!</f>
        <v>#REF!</v>
      </c>
      <c r="E4" s="64" t="s">
        <v>82</v>
      </c>
      <c r="F4" s="64" t="s">
        <v>83</v>
      </c>
      <c r="G4" s="65" t="s">
        <v>84</v>
      </c>
      <c r="H4" s="65" t="s">
        <v>85</v>
      </c>
      <c r="I4" s="65" t="s">
        <v>86</v>
      </c>
      <c r="J4" s="65" t="s">
        <v>87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88</v>
      </c>
      <c r="O4" s="72" t="s">
        <v>89</v>
      </c>
      <c r="P4" s="73"/>
      <c r="R4" s="74"/>
      <c r="T4" s="67" t="s">
        <v>90</v>
      </c>
      <c r="U4" s="68" t="s">
        <v>91</v>
      </c>
      <c r="V4" s="69" t="s">
        <v>92</v>
      </c>
      <c r="W4" s="69" t="s">
        <v>93</v>
      </c>
      <c r="X4" s="69" t="s">
        <v>94</v>
      </c>
      <c r="Y4" s="30"/>
      <c r="Z4" s="83" t="s">
        <v>95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96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97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98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99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100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101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102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103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104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105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106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107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108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109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75">
      <c r="B23" s="24" t="s">
        <v>110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111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99" t="str">
        <f t="shared" ref="T26:X26" si="4">T3</f>
        <v>Cost in the South</v>
      </c>
      <c r="U26" s="199">
        <f t="shared" si="4"/>
        <v>0</v>
      </c>
      <c r="V26" s="200" t="str">
        <f t="shared" si="4"/>
        <v>% Costs by intervention field</v>
      </c>
      <c r="W26" s="200">
        <f t="shared" si="4"/>
        <v>0</v>
      </c>
      <c r="X26" s="200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89.25">
      <c r="B2" s="3" t="s">
        <v>112</v>
      </c>
      <c r="C2" s="80" t="s">
        <v>113</v>
      </c>
      <c r="D2" s="80" t="s">
        <v>114</v>
      </c>
      <c r="E2" s="80" t="s">
        <v>115</v>
      </c>
      <c r="F2" s="80" t="s">
        <v>116</v>
      </c>
      <c r="G2" s="80" t="s">
        <v>117</v>
      </c>
      <c r="H2" s="80" t="s">
        <v>118</v>
      </c>
      <c r="I2" s="80" t="s">
        <v>119</v>
      </c>
      <c r="J2" s="80" t="s">
        <v>120</v>
      </c>
      <c r="K2" s="82" t="s">
        <v>121</v>
      </c>
      <c r="L2" s="82" t="s">
        <v>122</v>
      </c>
    </row>
    <row r="3" spans="1:12" ht="15.75">
      <c r="A3" s="1">
        <v>1</v>
      </c>
      <c r="B3" s="2" t="s">
        <v>123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75">
      <c r="A4" s="1">
        <f t="shared" ref="A4:A17" si="2">A3+1</f>
        <v>2</v>
      </c>
      <c r="B4" s="2" t="s">
        <v>124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75">
      <c r="A5" s="1">
        <f t="shared" si="2"/>
        <v>3</v>
      </c>
      <c r="B5" s="2" t="s">
        <v>125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75">
      <c r="A6" s="1">
        <f t="shared" si="2"/>
        <v>4</v>
      </c>
      <c r="B6" s="2" t="s">
        <v>126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75">
      <c r="A7" s="1">
        <f t="shared" si="2"/>
        <v>5</v>
      </c>
      <c r="B7" s="2" t="s">
        <v>127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75">
      <c r="A8" s="1">
        <f t="shared" si="2"/>
        <v>6</v>
      </c>
      <c r="B8" s="2" t="s">
        <v>128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75">
      <c r="A9" s="1">
        <f t="shared" si="2"/>
        <v>7</v>
      </c>
      <c r="B9" s="2" t="s">
        <v>129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75">
      <c r="A10" s="1">
        <f t="shared" si="2"/>
        <v>8</v>
      </c>
      <c r="B10" s="2" t="s">
        <v>130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75">
      <c r="A11" s="1">
        <f t="shared" si="2"/>
        <v>9</v>
      </c>
      <c r="B11" s="2" t="s">
        <v>131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75">
      <c r="A12" s="1">
        <f t="shared" si="2"/>
        <v>10</v>
      </c>
      <c r="B12" s="2" t="s">
        <v>132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75">
      <c r="A13" s="1">
        <f t="shared" si="2"/>
        <v>11</v>
      </c>
      <c r="B13" s="2" t="s">
        <v>133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75">
      <c r="A14" s="1">
        <f t="shared" si="2"/>
        <v>12</v>
      </c>
      <c r="B14" s="2" t="s">
        <v>134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75">
      <c r="A15" s="1">
        <f t="shared" si="2"/>
        <v>13</v>
      </c>
      <c r="B15" s="2" t="s">
        <v>135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75">
      <c r="A16" s="1">
        <f t="shared" si="2"/>
        <v>14</v>
      </c>
      <c r="B16" s="2" t="s">
        <v>136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75">
      <c r="A17" s="1">
        <f t="shared" si="2"/>
        <v>15</v>
      </c>
      <c r="B17" s="2" t="s">
        <v>137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138</v>
      </c>
      <c r="C19" s="80" t="s">
        <v>113</v>
      </c>
      <c r="D19" s="80" t="s">
        <v>114</v>
      </c>
      <c r="E19" s="80" t="s">
        <v>115</v>
      </c>
      <c r="F19" s="80" t="s">
        <v>116</v>
      </c>
      <c r="G19" s="80" t="s">
        <v>117</v>
      </c>
      <c r="H19" s="80" t="s">
        <v>118</v>
      </c>
      <c r="I19" s="80" t="s">
        <v>119</v>
      </c>
      <c r="J19" s="80" t="s">
        <v>120</v>
      </c>
      <c r="K19" s="82" t="s">
        <v>121</v>
      </c>
      <c r="L19" s="82" t="s">
        <v>122</v>
      </c>
    </row>
    <row r="20" spans="1:12" ht="18" customHeight="1">
      <c r="A20" s="1">
        <v>1</v>
      </c>
      <c r="B20" s="2" t="s">
        <v>123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124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125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126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127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128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129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130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131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132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133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75">
      <c r="A31" s="1">
        <f t="shared" si="5"/>
        <v>12</v>
      </c>
      <c r="B31" s="2" t="s">
        <v>134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75">
      <c r="A32" s="1">
        <f t="shared" si="5"/>
        <v>13</v>
      </c>
      <c r="B32" s="2" t="s">
        <v>135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75">
      <c r="A33" s="1">
        <f t="shared" si="5"/>
        <v>14</v>
      </c>
      <c r="B33" s="2" t="s">
        <v>136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75">
      <c r="A34" s="1">
        <f t="shared" si="5"/>
        <v>15</v>
      </c>
      <c r="B34" s="2" t="s">
        <v>137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75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0">
      <c r="B36" s="8" t="s">
        <v>139</v>
      </c>
      <c r="C36" s="80" t="s">
        <v>113</v>
      </c>
      <c r="D36" s="80" t="s">
        <v>114</v>
      </c>
      <c r="E36" s="80" t="s">
        <v>115</v>
      </c>
      <c r="F36" s="80" t="s">
        <v>116</v>
      </c>
      <c r="G36" s="80" t="s">
        <v>117</v>
      </c>
      <c r="H36" s="80" t="s">
        <v>118</v>
      </c>
      <c r="I36" s="80" t="s">
        <v>119</v>
      </c>
      <c r="J36" s="80" t="s">
        <v>120</v>
      </c>
      <c r="K36" s="82" t="s">
        <v>121</v>
      </c>
      <c r="L36" s="82" t="s">
        <v>140</v>
      </c>
      <c r="M36" s="82" t="s">
        <v>122</v>
      </c>
    </row>
    <row r="37" spans="1:13" ht="15.75">
      <c r="A37" s="1">
        <v>1</v>
      </c>
      <c r="B37" s="2" t="s">
        <v>123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75">
      <c r="A38" s="1">
        <f t="shared" ref="A38:A51" si="14">A37+1</f>
        <v>2</v>
      </c>
      <c r="B38" s="2" t="s">
        <v>124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75">
      <c r="A39" s="1">
        <f t="shared" si="14"/>
        <v>3</v>
      </c>
      <c r="B39" s="2" t="s">
        <v>125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75">
      <c r="A40" s="1">
        <f t="shared" si="14"/>
        <v>4</v>
      </c>
      <c r="B40" s="2" t="s">
        <v>126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75">
      <c r="A41" s="1">
        <f t="shared" si="14"/>
        <v>5</v>
      </c>
      <c r="B41" s="2" t="s">
        <v>127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75">
      <c r="A42" s="1">
        <f t="shared" si="14"/>
        <v>6</v>
      </c>
      <c r="B42" s="2" t="s">
        <v>128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75">
      <c r="A43" s="1">
        <f t="shared" si="14"/>
        <v>7</v>
      </c>
      <c r="B43" s="2" t="s">
        <v>129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75">
      <c r="A44" s="1">
        <f t="shared" si="14"/>
        <v>8</v>
      </c>
      <c r="B44" s="2" t="s">
        <v>130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75">
      <c r="A45" s="1">
        <f t="shared" si="14"/>
        <v>9</v>
      </c>
      <c r="B45" s="2" t="s">
        <v>131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75">
      <c r="A46" s="1">
        <f t="shared" si="14"/>
        <v>10</v>
      </c>
      <c r="B46" s="2" t="s">
        <v>132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75">
      <c r="A47" s="1">
        <f t="shared" si="14"/>
        <v>11</v>
      </c>
      <c r="B47" s="2" t="s">
        <v>133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75">
      <c r="A48" s="1">
        <f t="shared" si="14"/>
        <v>12</v>
      </c>
      <c r="B48" s="2" t="s">
        <v>134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75">
      <c r="A49" s="1">
        <f t="shared" si="14"/>
        <v>13</v>
      </c>
      <c r="B49" s="2" t="s">
        <v>135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75">
      <c r="A50" s="1">
        <f t="shared" si="14"/>
        <v>14</v>
      </c>
      <c r="B50" s="2" t="s">
        <v>136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75">
      <c r="A51" s="1">
        <f t="shared" si="14"/>
        <v>15</v>
      </c>
      <c r="B51" s="2" t="s">
        <v>137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0">
      <c r="B53" s="3" t="s">
        <v>141</v>
      </c>
      <c r="C53" s="80" t="s">
        <v>113</v>
      </c>
      <c r="D53" s="80" t="s">
        <v>114</v>
      </c>
      <c r="E53" s="80" t="s">
        <v>115</v>
      </c>
      <c r="F53" s="80" t="s">
        <v>116</v>
      </c>
      <c r="G53" s="80" t="s">
        <v>117</v>
      </c>
      <c r="H53" s="80" t="s">
        <v>118</v>
      </c>
      <c r="I53" s="80" t="s">
        <v>119</v>
      </c>
      <c r="J53" s="80" t="s">
        <v>120</v>
      </c>
      <c r="K53" s="82" t="s">
        <v>121</v>
      </c>
      <c r="L53" s="82" t="s">
        <v>140</v>
      </c>
      <c r="M53" s="82" t="s">
        <v>122</v>
      </c>
    </row>
    <row r="54" spans="1:13" ht="15.75">
      <c r="A54" s="1">
        <v>1</v>
      </c>
      <c r="B54" s="2" t="s">
        <v>123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75">
      <c r="A55" s="1">
        <f t="shared" ref="A55:A68" si="23">A54+1</f>
        <v>2</v>
      </c>
      <c r="B55" s="2" t="s">
        <v>124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75">
      <c r="A56" s="1">
        <f t="shared" si="23"/>
        <v>3</v>
      </c>
      <c r="B56" s="2" t="s">
        <v>125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75">
      <c r="A57" s="1">
        <f t="shared" si="23"/>
        <v>4</v>
      </c>
      <c r="B57" s="2" t="s">
        <v>126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75">
      <c r="A58" s="1">
        <f t="shared" si="23"/>
        <v>5</v>
      </c>
      <c r="B58" s="2" t="s">
        <v>127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75">
      <c r="A59" s="1">
        <f t="shared" si="23"/>
        <v>6</v>
      </c>
      <c r="B59" s="2" t="s">
        <v>128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75">
      <c r="A60" s="1">
        <f t="shared" si="23"/>
        <v>7</v>
      </c>
      <c r="B60" s="2" t="s">
        <v>129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75">
      <c r="A61" s="1">
        <f t="shared" si="23"/>
        <v>8</v>
      </c>
      <c r="B61" s="2" t="s">
        <v>130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75">
      <c r="A62" s="1">
        <f t="shared" si="23"/>
        <v>9</v>
      </c>
      <c r="B62" s="2" t="s">
        <v>131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75">
      <c r="A63" s="1">
        <f t="shared" si="23"/>
        <v>10</v>
      </c>
      <c r="B63" s="2" t="s">
        <v>132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75">
      <c r="A64" s="1">
        <f t="shared" si="23"/>
        <v>11</v>
      </c>
      <c r="B64" s="2" t="s">
        <v>133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75">
      <c r="A65" s="1">
        <f t="shared" si="23"/>
        <v>12</v>
      </c>
      <c r="B65" s="2" t="s">
        <v>134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75">
      <c r="A66" s="1">
        <f t="shared" si="23"/>
        <v>13</v>
      </c>
      <c r="B66" s="2" t="s">
        <v>135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75">
      <c r="A67" s="1">
        <f t="shared" si="23"/>
        <v>14</v>
      </c>
      <c r="B67" s="2" t="s">
        <v>136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75">
      <c r="A68" s="1">
        <f t="shared" si="23"/>
        <v>15</v>
      </c>
      <c r="B68" s="2" t="s">
        <v>137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75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204" t="s">
        <v>77</v>
      </c>
      <c r="E2" s="204"/>
      <c r="F2" s="203" t="s">
        <v>142</v>
      </c>
      <c r="G2" s="203"/>
    </row>
    <row r="3" spans="2:10">
      <c r="C3" s="76" t="s">
        <v>76</v>
      </c>
      <c r="D3" s="75" t="s">
        <v>81</v>
      </c>
      <c r="E3" s="65" t="s">
        <v>90</v>
      </c>
      <c r="F3" s="66" t="s">
        <v>81</v>
      </c>
      <c r="G3" s="66" t="s">
        <v>90</v>
      </c>
      <c r="H3" s="71" t="s">
        <v>143</v>
      </c>
      <c r="I3" s="72" t="s">
        <v>144</v>
      </c>
      <c r="J3" s="74" t="s">
        <v>145</v>
      </c>
    </row>
    <row r="4" spans="2:10">
      <c r="B4" s="48" t="s">
        <v>146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147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148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149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150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151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152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153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154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155</v>
      </c>
    </row>
    <row r="31" spans="2:20" ht="90">
      <c r="C31" s="80" t="s">
        <v>113</v>
      </c>
      <c r="D31" s="80" t="s">
        <v>114</v>
      </c>
      <c r="E31" s="80" t="s">
        <v>115</v>
      </c>
      <c r="F31" s="80" t="s">
        <v>116</v>
      </c>
      <c r="G31" s="80" t="s">
        <v>117</v>
      </c>
      <c r="H31" s="80" t="s">
        <v>118</v>
      </c>
      <c r="I31" s="80" t="s">
        <v>119</v>
      </c>
      <c r="J31" s="80" t="s">
        <v>120</v>
      </c>
      <c r="L31" s="80" t="s">
        <v>113</v>
      </c>
      <c r="M31" s="80" t="s">
        <v>114</v>
      </c>
      <c r="N31" s="80" t="s">
        <v>115</v>
      </c>
      <c r="O31" s="80" t="s">
        <v>116</v>
      </c>
      <c r="P31" s="80" t="s">
        <v>117</v>
      </c>
      <c r="Q31" s="80" t="s">
        <v>118</v>
      </c>
      <c r="R31" s="80" t="s">
        <v>119</v>
      </c>
      <c r="S31" s="80" t="s">
        <v>120</v>
      </c>
    </row>
    <row r="32" spans="2:20">
      <c r="B32" s="20" t="s">
        <v>96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97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98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99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100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101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102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103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104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105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106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134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135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107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108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77</v>
      </c>
    </row>
    <row r="51" spans="2:11">
      <c r="B51" s="20" t="s">
        <v>96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97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98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99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100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101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102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103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104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105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106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134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135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107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108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0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113</v>
      </c>
      <c r="M66" s="80" t="s">
        <v>114</v>
      </c>
      <c r="N66" s="80" t="s">
        <v>115</v>
      </c>
      <c r="O66" s="80" t="s">
        <v>116</v>
      </c>
      <c r="P66" s="80" t="s">
        <v>117</v>
      </c>
      <c r="Q66" s="80" t="s">
        <v>118</v>
      </c>
      <c r="R66" s="80" t="s">
        <v>119</v>
      </c>
      <c r="S66" s="80" t="s">
        <v>120</v>
      </c>
    </row>
    <row r="67" spans="2:20">
      <c r="B67" s="20" t="s">
        <v>96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97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98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99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100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101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102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103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104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105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106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134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135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107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108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0">
      <c r="B88" s="83" t="s">
        <v>156</v>
      </c>
      <c r="L88" s="80" t="s">
        <v>113</v>
      </c>
      <c r="M88" s="80" t="s">
        <v>114</v>
      </c>
      <c r="N88" s="80" t="s">
        <v>115</v>
      </c>
      <c r="O88" s="80" t="s">
        <v>116</v>
      </c>
      <c r="P88" s="80" t="s">
        <v>117</v>
      </c>
      <c r="Q88" s="80" t="s">
        <v>118</v>
      </c>
      <c r="R88" s="80" t="s">
        <v>119</v>
      </c>
      <c r="S88" s="80" t="s">
        <v>120</v>
      </c>
    </row>
    <row r="89" spans="2:20">
      <c r="B89" s="20" t="s">
        <v>96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97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98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99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100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101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102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103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104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105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106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134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135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107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108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144</v>
      </c>
    </row>
    <row r="112" spans="2:20" ht="90">
      <c r="C112" s="80" t="s">
        <v>113</v>
      </c>
      <c r="D112" s="80" t="s">
        <v>114</v>
      </c>
      <c r="E112" s="80" t="s">
        <v>115</v>
      </c>
      <c r="F112" s="80" t="s">
        <v>116</v>
      </c>
      <c r="G112" s="80" t="s">
        <v>117</v>
      </c>
      <c r="H112" s="80" t="s">
        <v>118</v>
      </c>
      <c r="I112" s="80" t="s">
        <v>119</v>
      </c>
      <c r="J112" s="80" t="s">
        <v>120</v>
      </c>
      <c r="L112" s="80" t="s">
        <v>113</v>
      </c>
      <c r="M112" s="80" t="s">
        <v>114</v>
      </c>
      <c r="N112" s="80" t="s">
        <v>115</v>
      </c>
      <c r="O112" s="80" t="s">
        <v>116</v>
      </c>
      <c r="P112" s="80" t="s">
        <v>117</v>
      </c>
      <c r="Q112" s="80" t="s">
        <v>118</v>
      </c>
      <c r="R112" s="80" t="s">
        <v>119</v>
      </c>
      <c r="S112" s="80" t="s">
        <v>120</v>
      </c>
    </row>
    <row r="113" spans="2:20">
      <c r="B113" s="20" t="s">
        <v>96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97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98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99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100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101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102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103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104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105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106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134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135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107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108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069F4A18BE89343A10E05CB0F2A7817" ma:contentTypeVersion="4" ma:contentTypeDescription="Creare un nuovo documento." ma:contentTypeScope="" ma:versionID="0faeb19abd41bc617eb4ded607a543b4">
  <xsd:schema xmlns:xsd="http://www.w3.org/2001/XMLSchema" xmlns:xs="http://www.w3.org/2001/XMLSchema" xmlns:p="http://schemas.microsoft.com/office/2006/metadata/properties" xmlns:ns2="af3af846-28f3-434c-b1d3-61a31716b724" targetNamespace="http://schemas.microsoft.com/office/2006/metadata/properties" ma:root="true" ma:fieldsID="18df835558a9bc1ac43ca847457bafae" ns2:_="">
    <xsd:import namespace="af3af846-28f3-434c-b1d3-61a31716b7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3af846-28f3-434c-b1d3-61a31716b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198738-D82D-413F-A6AE-FA9E2DC8FAC4}">
  <ds:schemaRefs>
    <ds:schemaRef ds:uri="http://schemas.microsoft.com/office/2006/documentManagement/types"/>
    <ds:schemaRef ds:uri="http://www.w3.org/XML/1998/namespace"/>
    <ds:schemaRef ds:uri="af3af846-28f3-434c-b1d3-61a31716b724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58A5569-C637-4193-99B8-2AEAFFB0D4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3af846-28f3-434c-b1d3-61a31716b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All.B - Istruzioni</vt:lpstr>
      <vt:lpstr>Proponente Riepilogo</vt:lpstr>
      <vt:lpstr>P2 Grande Impresa</vt:lpstr>
      <vt:lpstr>P3 Media Impresa </vt:lpstr>
      <vt:lpstr>P4 Picc. Impresa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Federico  Frascaroli</cp:lastModifiedBy>
  <cp:revision/>
  <dcterms:created xsi:type="dcterms:W3CDTF">2022-05-02T08:24:30Z</dcterms:created>
  <dcterms:modified xsi:type="dcterms:W3CDTF">2024-07-02T08:44:42Z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0x0101005069F4A18BE89343A10E05CB0F2A7817</vt:lpwstr>
  </property>
  <property fmtid="{D5CDD505-2E9C-101B-9397-08002B2CF9AE}" pid="3" name="MediaServiceImageTags">
    <vt:lpwstr/>
  </property>
</Properties>
</file>